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5.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6.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drawings/drawing7.xml" ContentType="application/vnd.openxmlformats-officedocument.drawing+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8.xml" ContentType="application/vnd.openxmlformats-officedocument.drawing+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drawings/drawing9.xml" ContentType="application/vnd.openxmlformats-officedocument.drawing+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drawings/drawing10.xml" ContentType="application/vnd.openxmlformats-officedocument.drawing+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drawings/drawing11.xml" ContentType="application/vnd.openxmlformats-officedocument.drawing+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drawings/drawing12.xml" ContentType="application/vnd.openxmlformats-officedocument.drawing+xml"/>
  <Override PartName="/xl/charts/chart1.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workbookProtection lockStructure="1"/>
  <bookViews>
    <workbookView xWindow="0" yWindow="0" windowWidth="28800" windowHeight="10410" tabRatio="794" firstSheet="1" activeTab="1"/>
  </bookViews>
  <sheets>
    <sheet name="Lists" sheetId="4" state="hidden" r:id="rId1"/>
    <sheet name="Title Page" sheetId="31" r:id="rId2"/>
    <sheet name="About this tool" sheetId="1" r:id="rId3"/>
    <sheet name="Introduction" sheetId="22" r:id="rId4"/>
    <sheet name="Instructions" sheetId="23" r:id="rId5"/>
    <sheet name="Background Information" sheetId="3" r:id="rId6"/>
    <sheet name="1- Counseling" sheetId="5" r:id="rId7"/>
    <sheet name="2- Services" sheetId="25" r:id="rId8"/>
    <sheet name="3-Staffing and Training" sheetId="9" r:id="rId9"/>
    <sheet name="4-Supervision" sheetId="11" r:id="rId10"/>
    <sheet name="5-Facility Infrastructure" sheetId="12" r:id="rId11"/>
    <sheet name="6-Referrals" sheetId="13" r:id="rId12"/>
    <sheet name="7-Drugs and Supplies" sheetId="14" r:id="rId13"/>
    <sheet name="Dashboard" sheetId="15" r:id="rId14"/>
    <sheet name="Counseling" sheetId="26" r:id="rId15"/>
    <sheet name="Services" sheetId="16" r:id="rId16"/>
    <sheet name="Staffing and Training" sheetId="17" r:id="rId17"/>
    <sheet name="Supervision" sheetId="18" r:id="rId18"/>
    <sheet name="Facility Infrastructure" sheetId="19" r:id="rId19"/>
    <sheet name="Referrals" sheetId="20" r:id="rId20"/>
    <sheet name="Drugs and Supplies" sheetId="21" r:id="rId21"/>
    <sheet name="Action Plan" sheetId="27" r:id="rId22"/>
    <sheet name="Resources" sheetId="30" r:id="rId23"/>
    <sheet name="Back Page" sheetId="33" r:id="rId24"/>
    <sheet name="1- Services (2)" sheetId="8" state="hidden" r:id="rId25"/>
  </sheets>
  <definedNames>
    <definedName name="_xlnm.Print_Area" localSheetId="6">'1- Counseling'!$A$1:$D$40</definedName>
    <definedName name="_xlnm.Print_Area" localSheetId="7">'2- Services'!$A$1:$G$57</definedName>
    <definedName name="_xlnm.Print_Area" localSheetId="8">'3-Staffing and Training'!$A$1:$E$28</definedName>
    <definedName name="_xlnm.Print_Area" localSheetId="9">'4-Supervision'!$A$1:$E$20</definedName>
    <definedName name="_xlnm.Print_Area" localSheetId="10">'5-Facility Infrastructure'!$A$1:$E$45</definedName>
    <definedName name="_xlnm.Print_Area" localSheetId="11">'6-Referrals'!$A$1:$D$42</definedName>
    <definedName name="_xlnm.Print_Area" localSheetId="12">'7-Drugs and Supplies'!$A$1:$H$39</definedName>
    <definedName name="_xlnm.Print_Area" localSheetId="2">'About this tool'!$A$1:$N$3</definedName>
    <definedName name="_xlnm.Print_Area" localSheetId="21">'Action Plan'!$A$1:$G$28</definedName>
    <definedName name="_xlnm.Print_Area" localSheetId="23">'Back Page'!$A$1:$L$47</definedName>
    <definedName name="_xlnm.Print_Area" localSheetId="5">'Background Information'!$A$1:$M$49</definedName>
    <definedName name="_xlnm.Print_Area" localSheetId="14">Counseling!$A$1:$F$12</definedName>
    <definedName name="_xlnm.Print_Area" localSheetId="13">Dashboard!$A$1:$N$14</definedName>
    <definedName name="_xlnm.Print_Area" localSheetId="20">'Drugs and Supplies'!$A$1:$F$16</definedName>
    <definedName name="_xlnm.Print_Area" localSheetId="18">'Facility Infrastructure'!$A$1:$F$16</definedName>
    <definedName name="_xlnm.Print_Area" localSheetId="4">Instructions!$A$1:$N$56</definedName>
    <definedName name="_xlnm.Print_Area" localSheetId="3">Introduction!$A$1:$N$10</definedName>
    <definedName name="_xlnm.Print_Area" localSheetId="19">Referrals!$A$1:$F$16</definedName>
    <definedName name="_xlnm.Print_Area" localSheetId="22">Resources!$A$1</definedName>
    <definedName name="_xlnm.Print_Area" localSheetId="15">Services!$A$1:$F$17</definedName>
    <definedName name="_xlnm.Print_Area" localSheetId="16">'Staffing and Training'!$A$1:$F$18</definedName>
    <definedName name="_xlnm.Print_Area" localSheetId="17">Supervision!$A$1:$F$16</definedName>
    <definedName name="_xlnm.Print_Area" localSheetId="1">'Title Page'!$A$1:$K$45</definedName>
  </definedNames>
  <calcPr calcId="171027"/>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G19" i="9" l="1"/>
  <c r="G18" i="9"/>
  <c r="G17" i="9"/>
  <c r="H17" i="9" s="1"/>
  <c r="G16" i="9"/>
  <c r="H16" i="9" s="1"/>
  <c r="H27" i="9" s="1"/>
  <c r="A27" i="9" s="1"/>
  <c r="A1" i="17" s="1"/>
  <c r="G14" i="9"/>
  <c r="G13" i="9"/>
  <c r="G12" i="9"/>
  <c r="F16" i="13"/>
  <c r="G18" i="12"/>
  <c r="G17" i="12"/>
  <c r="G16" i="12"/>
  <c r="G15" i="12"/>
  <c r="I38" i="25"/>
  <c r="J18" i="25"/>
  <c r="H19" i="9"/>
  <c r="H18" i="9"/>
  <c r="H14" i="9"/>
  <c r="H13" i="9"/>
  <c r="K13" i="9" s="1"/>
  <c r="H12" i="9"/>
  <c r="C6" i="17"/>
  <c r="D19" i="9"/>
  <c r="D18" i="9"/>
  <c r="D16" i="9"/>
  <c r="D14" i="9"/>
  <c r="D13" i="9"/>
  <c r="D12" i="9"/>
  <c r="D17" i="9"/>
  <c r="K19" i="9"/>
  <c r="C11" i="17"/>
  <c r="K18" i="9"/>
  <c r="C10" i="17"/>
  <c r="K17" i="9"/>
  <c r="C9" i="17"/>
  <c r="C8" i="17"/>
  <c r="K16" i="9"/>
  <c r="C7" i="17"/>
  <c r="K14" i="9"/>
  <c r="K12" i="9"/>
  <c r="C5" i="17"/>
  <c r="I24" i="25"/>
  <c r="F12" i="13"/>
  <c r="H36" i="12"/>
  <c r="G36" i="12"/>
  <c r="C26" i="27"/>
  <c r="D26" i="27"/>
  <c r="E26" i="27"/>
  <c r="F26" i="27"/>
  <c r="C27" i="27"/>
  <c r="D27" i="27"/>
  <c r="E27" i="27"/>
  <c r="F27" i="27"/>
  <c r="F25" i="27"/>
  <c r="E25" i="27"/>
  <c r="D25" i="27"/>
  <c r="C25" i="27"/>
  <c r="C23" i="27"/>
  <c r="D23" i="27"/>
  <c r="E23" i="27"/>
  <c r="F23" i="27"/>
  <c r="C24" i="27"/>
  <c r="D24" i="27"/>
  <c r="E24" i="27"/>
  <c r="F24" i="27"/>
  <c r="F22" i="27"/>
  <c r="E22" i="27"/>
  <c r="D22" i="27"/>
  <c r="C22" i="27"/>
  <c r="C20" i="27"/>
  <c r="D20" i="27"/>
  <c r="E20" i="27"/>
  <c r="F20" i="27"/>
  <c r="C21" i="27"/>
  <c r="D21" i="27"/>
  <c r="E21" i="27"/>
  <c r="F21" i="27"/>
  <c r="F19" i="27"/>
  <c r="E19" i="27"/>
  <c r="D19" i="27"/>
  <c r="C19" i="27"/>
  <c r="C17" i="27"/>
  <c r="D17" i="27"/>
  <c r="E17" i="27"/>
  <c r="F17" i="27"/>
  <c r="C18" i="27"/>
  <c r="D18" i="27"/>
  <c r="E18" i="27"/>
  <c r="F18" i="27"/>
  <c r="F16" i="27"/>
  <c r="E16" i="27"/>
  <c r="D16" i="27"/>
  <c r="C16" i="27"/>
  <c r="C14" i="27"/>
  <c r="D14" i="27"/>
  <c r="E14" i="27"/>
  <c r="F14" i="27"/>
  <c r="C15" i="27"/>
  <c r="D15" i="27"/>
  <c r="E15" i="27"/>
  <c r="F15" i="27"/>
  <c r="F13" i="27"/>
  <c r="E13" i="27"/>
  <c r="D13" i="27"/>
  <c r="C13" i="27"/>
  <c r="C11" i="27"/>
  <c r="D11" i="27"/>
  <c r="E11" i="27"/>
  <c r="F11" i="27"/>
  <c r="C12" i="27"/>
  <c r="D12" i="27"/>
  <c r="E12" i="27"/>
  <c r="F12" i="27"/>
  <c r="F10" i="27"/>
  <c r="E10" i="27"/>
  <c r="D10" i="27"/>
  <c r="C10" i="27"/>
  <c r="C8" i="27"/>
  <c r="D8" i="27"/>
  <c r="E8" i="27"/>
  <c r="F8" i="27"/>
  <c r="C9" i="27"/>
  <c r="D9" i="27"/>
  <c r="E9" i="27"/>
  <c r="F9" i="27"/>
  <c r="F7" i="27"/>
  <c r="E7" i="27"/>
  <c r="D7" i="27"/>
  <c r="C7" i="27"/>
  <c r="J13" i="5"/>
  <c r="C18" i="13"/>
  <c r="K35" i="12"/>
  <c r="K25" i="12"/>
  <c r="K13" i="12"/>
  <c r="K12" i="12"/>
  <c r="K11" i="12"/>
  <c r="K7" i="12"/>
  <c r="C31" i="13"/>
  <c r="N50" i="25"/>
  <c r="C10" i="21"/>
  <c r="R29" i="14"/>
  <c r="R21" i="14"/>
  <c r="J37" i="13"/>
  <c r="J33" i="13"/>
  <c r="J31" i="13" s="1"/>
  <c r="J17" i="13"/>
  <c r="N44" i="25"/>
  <c r="K10" i="14"/>
  <c r="K11" i="14"/>
  <c r="K12" i="14"/>
  <c r="K13" i="14"/>
  <c r="K14" i="14"/>
  <c r="K15" i="14"/>
  <c r="K16" i="14"/>
  <c r="K9" i="14"/>
  <c r="N14" i="14"/>
  <c r="M13" i="14"/>
  <c r="J12" i="13"/>
  <c r="K34" i="12"/>
  <c r="K33" i="12"/>
  <c r="K32" i="12" s="1"/>
  <c r="H28" i="12"/>
  <c r="G29" i="12"/>
  <c r="K26" i="12" s="1"/>
  <c r="G28" i="12"/>
  <c r="K22" i="12"/>
  <c r="K23" i="12"/>
  <c r="K24" i="12"/>
  <c r="K21" i="12"/>
  <c r="K20" i="12" s="1"/>
  <c r="K8" i="12"/>
  <c r="K9" i="12"/>
  <c r="K10" i="12"/>
  <c r="K15" i="11"/>
  <c r="K16" i="11"/>
  <c r="K14" i="11"/>
  <c r="G21" i="9"/>
  <c r="I26" i="12"/>
  <c r="C7" i="19" s="1"/>
  <c r="K13" i="11"/>
  <c r="R9" i="14"/>
  <c r="F48" i="25"/>
  <c r="K40" i="25"/>
  <c r="L25" i="25"/>
  <c r="L26" i="25"/>
  <c r="L27" i="25"/>
  <c r="L28" i="25"/>
  <c r="L29" i="25"/>
  <c r="L30" i="25"/>
  <c r="L31" i="25"/>
  <c r="L32" i="25"/>
  <c r="L33" i="25"/>
  <c r="L34" i="25"/>
  <c r="L35" i="25"/>
  <c r="L36" i="25"/>
  <c r="L24" i="25"/>
  <c r="N22" i="25" s="1"/>
  <c r="I25" i="25"/>
  <c r="I26" i="25"/>
  <c r="I27" i="25"/>
  <c r="I28" i="25"/>
  <c r="I29" i="25"/>
  <c r="I30" i="25"/>
  <c r="I31" i="25"/>
  <c r="I32" i="25"/>
  <c r="I33" i="25"/>
  <c r="I34" i="25"/>
  <c r="I35" i="25"/>
  <c r="I36" i="25"/>
  <c r="I37" i="25"/>
  <c r="L9" i="25"/>
  <c r="L10" i="25"/>
  <c r="L11" i="25"/>
  <c r="L12" i="25"/>
  <c r="L13" i="25"/>
  <c r="L14" i="25"/>
  <c r="L15" i="25"/>
  <c r="L16" i="25"/>
  <c r="L17" i="25"/>
  <c r="L18" i="25"/>
  <c r="L19" i="25"/>
  <c r="L20" i="25"/>
  <c r="L21" i="25"/>
  <c r="L8" i="25"/>
  <c r="N4" i="25"/>
  <c r="K22" i="25"/>
  <c r="C6" i="16" s="1"/>
  <c r="K18" i="12"/>
  <c r="H14" i="12"/>
  <c r="G14" i="12"/>
  <c r="K14" i="12" s="1"/>
  <c r="K6" i="12" s="1"/>
  <c r="H41" i="12"/>
  <c r="G41" i="12"/>
  <c r="I41" i="12" s="1"/>
  <c r="C10" i="19" s="1"/>
  <c r="H38" i="12"/>
  <c r="G38" i="12"/>
  <c r="I38" i="12" s="1"/>
  <c r="C9" i="19" s="1"/>
  <c r="H35" i="12"/>
  <c r="G35" i="12"/>
  <c r="H34" i="12"/>
  <c r="G34" i="12"/>
  <c r="H33" i="12"/>
  <c r="G33" i="12"/>
  <c r="H29" i="12"/>
  <c r="H25" i="12"/>
  <c r="G25" i="12"/>
  <c r="H24" i="12"/>
  <c r="G24" i="12"/>
  <c r="H23" i="12"/>
  <c r="G23" i="12"/>
  <c r="H22" i="12"/>
  <c r="G22" i="12"/>
  <c r="H21" i="12"/>
  <c r="G21" i="12"/>
  <c r="H13" i="12"/>
  <c r="G13" i="12"/>
  <c r="H12" i="12"/>
  <c r="G12" i="12"/>
  <c r="H11" i="12"/>
  <c r="G11" i="12"/>
  <c r="H10" i="12"/>
  <c r="G10" i="12"/>
  <c r="H9" i="12"/>
  <c r="G9" i="12"/>
  <c r="H8" i="12"/>
  <c r="G8" i="12"/>
  <c r="H7" i="12"/>
  <c r="G7" i="12"/>
  <c r="H17" i="11"/>
  <c r="G17" i="11"/>
  <c r="I17" i="11"/>
  <c r="H16" i="11"/>
  <c r="G16" i="11"/>
  <c r="H15" i="11"/>
  <c r="G15" i="11"/>
  <c r="H14" i="11"/>
  <c r="G14" i="11"/>
  <c r="I13" i="11" s="1"/>
  <c r="H10" i="11"/>
  <c r="G10" i="11"/>
  <c r="I10" i="11" s="1"/>
  <c r="H8" i="11"/>
  <c r="G8" i="11"/>
  <c r="I8" i="11"/>
  <c r="H6" i="11"/>
  <c r="G6" i="11"/>
  <c r="G20" i="11" s="1"/>
  <c r="H4" i="11"/>
  <c r="H19" i="11" s="1"/>
  <c r="A19" i="11" s="1"/>
  <c r="A1" i="18" s="1"/>
  <c r="D5" i="18" s="1"/>
  <c r="G4" i="11"/>
  <c r="I4" i="11"/>
  <c r="C5" i="18" s="1"/>
  <c r="I32" i="12"/>
  <c r="C8" i="19" s="1"/>
  <c r="I20" i="12"/>
  <c r="C6" i="19" s="1"/>
  <c r="H16" i="12"/>
  <c r="K16" i="12"/>
  <c r="H15" i="12"/>
  <c r="K15" i="12"/>
  <c r="H18" i="12"/>
  <c r="H17" i="12"/>
  <c r="K17" i="12"/>
  <c r="I6" i="12"/>
  <c r="C5" i="19" s="1"/>
  <c r="I19" i="9"/>
  <c r="I6" i="9"/>
  <c r="H4" i="9"/>
  <c r="G5" i="9"/>
  <c r="J24" i="25"/>
  <c r="F17" i="5"/>
  <c r="F37" i="5"/>
  <c r="G17" i="5"/>
  <c r="G37" i="5"/>
  <c r="G35" i="5"/>
  <c r="F35" i="5"/>
  <c r="M9" i="14"/>
  <c r="M10" i="14"/>
  <c r="M38" i="14" s="1"/>
  <c r="A38" i="14" s="1"/>
  <c r="A1" i="21" s="1"/>
  <c r="M11" i="14"/>
  <c r="M12" i="14"/>
  <c r="M14" i="14"/>
  <c r="M15" i="14"/>
  <c r="M16" i="14"/>
  <c r="M17" i="14"/>
  <c r="M21" i="14"/>
  <c r="M22" i="14"/>
  <c r="M23" i="14"/>
  <c r="M24" i="14"/>
  <c r="M25" i="14"/>
  <c r="M26" i="14"/>
  <c r="M27" i="14"/>
  <c r="M29" i="14"/>
  <c r="M34" i="14"/>
  <c r="M36" i="14"/>
  <c r="H24" i="9"/>
  <c r="H21" i="9"/>
  <c r="J8" i="25"/>
  <c r="J9" i="25"/>
  <c r="J10" i="25"/>
  <c r="J11" i="25"/>
  <c r="J12" i="25"/>
  <c r="J13" i="25"/>
  <c r="J14" i="25"/>
  <c r="J15" i="25"/>
  <c r="J16" i="25"/>
  <c r="J17" i="25"/>
  <c r="J19" i="25"/>
  <c r="J20" i="25"/>
  <c r="J21" i="25"/>
  <c r="J25" i="25"/>
  <c r="J26" i="25"/>
  <c r="J27" i="25"/>
  <c r="J28" i="25"/>
  <c r="J29" i="25"/>
  <c r="J30" i="25"/>
  <c r="J31" i="25"/>
  <c r="J32" i="25"/>
  <c r="J33" i="25"/>
  <c r="J34" i="25"/>
  <c r="J35" i="25"/>
  <c r="J36" i="25"/>
  <c r="J37" i="25"/>
  <c r="I40" i="25"/>
  <c r="C8" i="16"/>
  <c r="I44" i="25"/>
  <c r="I48" i="25"/>
  <c r="J48" i="25" s="1"/>
  <c r="I50" i="25"/>
  <c r="J50" i="25" s="1"/>
  <c r="I52" i="25"/>
  <c r="J52" i="25" s="1"/>
  <c r="I54" i="25"/>
  <c r="G4" i="5"/>
  <c r="G6" i="5"/>
  <c r="G13" i="5"/>
  <c r="G26" i="5"/>
  <c r="G29" i="5"/>
  <c r="G32" i="5"/>
  <c r="I8" i="25"/>
  <c r="I9" i="25"/>
  <c r="I10" i="25"/>
  <c r="I11" i="25"/>
  <c r="K7" i="25" s="1"/>
  <c r="C5" i="16" s="1"/>
  <c r="I12" i="25"/>
  <c r="I13" i="25"/>
  <c r="I14" i="25"/>
  <c r="I15" i="25"/>
  <c r="I16" i="25"/>
  <c r="I17" i="25"/>
  <c r="I18" i="25"/>
  <c r="I19" i="25"/>
  <c r="I20" i="25"/>
  <c r="I21" i="25"/>
  <c r="F29" i="13"/>
  <c r="G29" i="13"/>
  <c r="F31" i="13"/>
  <c r="F33" i="13"/>
  <c r="H31" i="13" s="1"/>
  <c r="C9" i="20" s="1"/>
  <c r="F37" i="13"/>
  <c r="H37" i="13"/>
  <c r="C10" i="20" s="1"/>
  <c r="G27" i="13"/>
  <c r="G23" i="13"/>
  <c r="F18" i="13"/>
  <c r="H12" i="13" s="1"/>
  <c r="C6" i="20" s="1"/>
  <c r="G16" i="13"/>
  <c r="G10" i="13"/>
  <c r="G8" i="13"/>
  <c r="G6" i="13"/>
  <c r="G41" i="13" s="1"/>
  <c r="A41" i="13" s="1"/>
  <c r="A1" i="20" s="1"/>
  <c r="G4" i="13"/>
  <c r="G12" i="13"/>
  <c r="G24" i="9"/>
  <c r="F13" i="5"/>
  <c r="F26" i="5"/>
  <c r="F29" i="5"/>
  <c r="F32" i="5"/>
  <c r="F4" i="5"/>
  <c r="H4" i="5" s="1"/>
  <c r="F6" i="5"/>
  <c r="N36" i="14"/>
  <c r="N21" i="14"/>
  <c r="N22" i="14"/>
  <c r="N23" i="14"/>
  <c r="N24" i="14"/>
  <c r="N25" i="14"/>
  <c r="N26" i="14"/>
  <c r="F27" i="13"/>
  <c r="F52" i="25"/>
  <c r="N9" i="14"/>
  <c r="O9" i="14"/>
  <c r="P13" i="14" s="1"/>
  <c r="C6" i="21" s="1"/>
  <c r="N10" i="14"/>
  <c r="O10" i="14"/>
  <c r="N11" i="14"/>
  <c r="O11" i="14"/>
  <c r="N12" i="14"/>
  <c r="O12" i="14"/>
  <c r="L11" i="14" s="1"/>
  <c r="R10" i="14" s="1"/>
  <c r="N13" i="14"/>
  <c r="O13" i="14"/>
  <c r="L12" i="14" s="1"/>
  <c r="O14" i="14"/>
  <c r="N15" i="14"/>
  <c r="O15" i="14"/>
  <c r="N16" i="14"/>
  <c r="O16" i="14"/>
  <c r="N17" i="14"/>
  <c r="O17" i="14"/>
  <c r="L16" i="14"/>
  <c r="N27" i="14"/>
  <c r="N29" i="14"/>
  <c r="P29" i="14" s="1"/>
  <c r="C8" i="21" s="1"/>
  <c r="N34" i="14"/>
  <c r="P34" i="14"/>
  <c r="C9" i="21" s="1"/>
  <c r="G12" i="14"/>
  <c r="C37" i="13"/>
  <c r="C29" i="13"/>
  <c r="C33" i="13"/>
  <c r="F6" i="13"/>
  <c r="J6" i="13" s="1"/>
  <c r="F8" i="13"/>
  <c r="F10" i="13"/>
  <c r="F23" i="13"/>
  <c r="H23" i="13"/>
  <c r="C7" i="20" s="1"/>
  <c r="D12" i="11"/>
  <c r="G26" i="14"/>
  <c r="G25" i="14"/>
  <c r="G24" i="14"/>
  <c r="G23" i="14"/>
  <c r="G22" i="14"/>
  <c r="G21" i="14"/>
  <c r="G17" i="14"/>
  <c r="G16" i="14"/>
  <c r="G15" i="14"/>
  <c r="G14" i="14"/>
  <c r="G13" i="14"/>
  <c r="G11" i="14"/>
  <c r="G10" i="14"/>
  <c r="G9" i="14"/>
  <c r="C10" i="13"/>
  <c r="C8" i="13"/>
  <c r="D17" i="11"/>
  <c r="D10" i="11"/>
  <c r="D8" i="11"/>
  <c r="D6" i="11"/>
  <c r="L19" i="3"/>
  <c r="L17" i="3"/>
  <c r="I21" i="9"/>
  <c r="K21" i="9"/>
  <c r="G28" i="9"/>
  <c r="N39" i="14"/>
  <c r="R12" i="15" s="1"/>
  <c r="P21" i="14"/>
  <c r="C7" i="21" s="1"/>
  <c r="P9" i="14"/>
  <c r="C5" i="21" s="1"/>
  <c r="L15" i="14"/>
  <c r="J40" i="25"/>
  <c r="H13" i="5"/>
  <c r="C6" i="26" s="1"/>
  <c r="F40" i="5"/>
  <c r="A2" i="26" s="1"/>
  <c r="P10" i="14"/>
  <c r="L13" i="14"/>
  <c r="L14" i="14"/>
  <c r="L10" i="14"/>
  <c r="L9" i="14"/>
  <c r="H27" i="13"/>
  <c r="C8" i="20" s="1"/>
  <c r="G31" i="13"/>
  <c r="H6" i="13"/>
  <c r="C5" i="20" s="1"/>
  <c r="G37" i="13"/>
  <c r="G18" i="13"/>
  <c r="H44" i="12"/>
  <c r="A44" i="12"/>
  <c r="A1" i="19" s="1"/>
  <c r="C12" i="17"/>
  <c r="J54" i="25"/>
  <c r="K54" i="25"/>
  <c r="C11" i="16" s="1"/>
  <c r="K50" i="25"/>
  <c r="C10" i="16" s="1"/>
  <c r="J44" i="25"/>
  <c r="J38" i="25"/>
  <c r="K38" i="25"/>
  <c r="C7" i="16"/>
  <c r="G39" i="5"/>
  <c r="G33" i="13"/>
  <c r="A39" i="5"/>
  <c r="A1" i="26" s="1"/>
  <c r="R6" i="15"/>
  <c r="T16" i="15" s="1"/>
  <c r="R8" i="15"/>
  <c r="U18" i="15" s="1"/>
  <c r="E28" i="9"/>
  <c r="A2" i="17"/>
  <c r="S16" i="15"/>
  <c r="U16" i="15"/>
  <c r="T18" i="15"/>
  <c r="R18" i="15"/>
  <c r="D8" i="19" l="1"/>
  <c r="D5" i="19"/>
  <c r="D10" i="19"/>
  <c r="D7" i="19"/>
  <c r="D6" i="19"/>
  <c r="D9" i="19"/>
  <c r="R9" i="15"/>
  <c r="E20" i="11"/>
  <c r="A2" i="18" s="1"/>
  <c r="D12" i="17"/>
  <c r="D11" i="17"/>
  <c r="D7" i="17"/>
  <c r="D5" i="17"/>
  <c r="D10" i="17"/>
  <c r="D8" i="17"/>
  <c r="D6" i="17"/>
  <c r="D9" i="17"/>
  <c r="D6" i="26"/>
  <c r="D5" i="26"/>
  <c r="C8" i="18"/>
  <c r="D8" i="18" s="1"/>
  <c r="C7" i="18"/>
  <c r="D7" i="18" s="1"/>
  <c r="C6" i="18"/>
  <c r="D6" i="18" s="1"/>
  <c r="C9" i="18"/>
  <c r="D9" i="18" s="1"/>
  <c r="C10" i="18"/>
  <c r="D10" i="18" s="1"/>
  <c r="T22" i="15"/>
  <c r="U22" i="15"/>
  <c r="R22" i="15"/>
  <c r="S22" i="15"/>
  <c r="J4" i="5"/>
  <c r="C5" i="26"/>
  <c r="D7" i="20"/>
  <c r="D10" i="20"/>
  <c r="D6" i="20"/>
  <c r="D5" i="20"/>
  <c r="D8" i="20"/>
  <c r="D9" i="20"/>
  <c r="J56" i="25"/>
  <c r="A56" i="25" s="1"/>
  <c r="A1" i="16" s="1"/>
  <c r="D9" i="21"/>
  <c r="D8" i="21"/>
  <c r="D6" i="21"/>
  <c r="D7" i="21"/>
  <c r="D5" i="21"/>
  <c r="D10" i="21"/>
  <c r="S18" i="15"/>
  <c r="A14" i="15"/>
  <c r="H39" i="14"/>
  <c r="A2" i="21" s="1"/>
  <c r="R16" i="15"/>
  <c r="I57" i="25"/>
  <c r="K44" i="25"/>
  <c r="C9" i="16" s="1"/>
  <c r="G45" i="12"/>
  <c r="I6" i="11"/>
  <c r="D40" i="5"/>
  <c r="F42" i="13"/>
  <c r="D42" i="13" l="1"/>
  <c r="A2" i="20" s="1"/>
  <c r="R11" i="15"/>
  <c r="D10" i="16"/>
  <c r="D11" i="16"/>
  <c r="D8" i="16"/>
  <c r="D6" i="16"/>
  <c r="D5" i="16"/>
  <c r="D9" i="16"/>
  <c r="D7" i="16"/>
  <c r="G57" i="25"/>
  <c r="R7" i="15"/>
  <c r="A2" i="16"/>
  <c r="U19" i="15"/>
  <c r="S19" i="15"/>
  <c r="R19" i="15"/>
  <c r="T19" i="15"/>
  <c r="R10" i="15"/>
  <c r="E45" i="12"/>
  <c r="A2" i="19" s="1"/>
  <c r="T20" i="15" l="1"/>
  <c r="R20" i="15"/>
  <c r="U20" i="15"/>
  <c r="S20" i="15"/>
  <c r="T17" i="15"/>
  <c r="U17" i="15"/>
  <c r="S17" i="15"/>
  <c r="R17" i="15"/>
  <c r="R21" i="15"/>
  <c r="S21" i="15"/>
  <c r="U21" i="15"/>
  <c r="T21" i="15"/>
</calcChain>
</file>

<file path=xl/sharedStrings.xml><?xml version="1.0" encoding="utf-8"?>
<sst xmlns="http://schemas.openxmlformats.org/spreadsheetml/2006/main" count="726" uniqueCount="434">
  <si>
    <t>Background Information</t>
  </si>
  <si>
    <t xml:space="preserve">Date of Assessment: (DD/MM/YY): </t>
  </si>
  <si>
    <t>Name of person conducting assessment:</t>
  </si>
  <si>
    <t>Country:</t>
  </si>
  <si>
    <t>Provice/Region:</t>
  </si>
  <si>
    <t>District/Ward:</t>
  </si>
  <si>
    <t>Facility Name:</t>
  </si>
  <si>
    <t>Type of Facility</t>
  </si>
  <si>
    <t>Sector</t>
  </si>
  <si>
    <t>Government/Ministry of Health</t>
  </si>
  <si>
    <t>Private</t>
  </si>
  <si>
    <t>Hospital</t>
  </si>
  <si>
    <t>NGO/CBO</t>
  </si>
  <si>
    <t>Health centre</t>
  </si>
  <si>
    <t>Faith-based organization</t>
  </si>
  <si>
    <t>Health post</t>
  </si>
  <si>
    <t>Other</t>
  </si>
  <si>
    <t>Dispensary</t>
  </si>
  <si>
    <t>Mobile health clinic</t>
  </si>
  <si>
    <t>Drop-in centre</t>
  </si>
  <si>
    <r>
      <rPr>
        <b/>
        <sz val="11"/>
        <color theme="1"/>
        <rFont val="Calibri"/>
        <family val="2"/>
        <scheme val="minor"/>
      </rPr>
      <t>4. Does this facility routinely assess clients’ need for FP services based on his/her clinical history and reproductive intentions?</t>
    </r>
    <r>
      <rPr>
        <sz val="11"/>
        <color theme="1"/>
        <rFont val="Calibri"/>
        <family val="2"/>
        <scheme val="minor"/>
      </rPr>
      <t xml:space="preserve"> </t>
    </r>
  </si>
  <si>
    <r>
      <rPr>
        <b/>
        <sz val="11"/>
        <color theme="1"/>
        <rFont val="Calibri"/>
        <family val="2"/>
        <scheme val="minor"/>
      </rPr>
      <t xml:space="preserve">6. Does this facility provide FP counseling? </t>
    </r>
    <r>
      <rPr>
        <sz val="11"/>
        <color theme="1"/>
        <rFont val="Calibri"/>
        <family val="2"/>
        <scheme val="minor"/>
      </rPr>
      <t xml:space="preserve">
FP counseling may include a discussion of topics such as marital/relationship status, number of living children, desire for more children, timing of next child, partner’s attitude about FP, and HIV/STIs</t>
    </r>
  </si>
  <si>
    <r>
      <t xml:space="preserve">5. When a client is found to have a need for FP, does this facility routinely screen the client to determine what FP services are appropriate?
</t>
    </r>
    <r>
      <rPr>
        <sz val="11"/>
        <color theme="1"/>
        <rFont val="Calibri"/>
        <family val="2"/>
        <scheme val="minor"/>
      </rPr>
      <t>Depending on the individual client and their needs, screening topics can include reproductive goals, prior pregnancies, living and family situation, FP knowledge, previously used FP methods and satisfaction with use, and any FP-related concerns</t>
    </r>
  </si>
  <si>
    <r>
      <rPr>
        <b/>
        <sz val="11"/>
        <color theme="1"/>
        <rFont val="Calibri"/>
        <family val="2"/>
        <scheme val="minor"/>
      </rPr>
      <t>7. Does FP counseling include correct and consistent condom use for dual protection against HIV/STI infection and unintended pregnancy?</t>
    </r>
    <r>
      <rPr>
        <sz val="11"/>
        <color theme="1"/>
        <rFont val="Calibri"/>
        <family val="2"/>
        <scheme val="minor"/>
      </rPr>
      <t xml:space="preserve">
Dual method use describes the use of two contraceptive methods: a barrier method for protection against sexually transmitted infections (STIs) and another method for protection against unintended pregnancy. The contraceptives that offer the best pregnancy prevention do not protect against STIs. Thus, simultaneous condom use for disease prevention should be recommended to all clients.</t>
    </r>
  </si>
  <si>
    <t xml:space="preserve">8. Does this facility provide safe pregnancy counseling for HIV-positive women who are currently pregnant or wish to become pregnant? </t>
  </si>
  <si>
    <t>9. Does FP counseling for HIV+ women include messages about potential drug interactions between hormonal family planning methods and ARVs?</t>
  </si>
  <si>
    <r>
      <rPr>
        <b/>
        <sz val="11"/>
        <color theme="1"/>
        <rFont val="Calibri"/>
        <family val="2"/>
        <scheme val="minor"/>
      </rPr>
      <t xml:space="preserve">10. Does this facility provide or refer for any of the following family planning methods? </t>
    </r>
    <r>
      <rPr>
        <sz val="11"/>
        <color theme="1"/>
        <rFont val="Calibri"/>
        <family val="2"/>
        <scheme val="minor"/>
      </rPr>
      <t xml:space="preserve">
Select one for each row.</t>
    </r>
  </si>
  <si>
    <t>Family Planning Method</t>
  </si>
  <si>
    <t>Provided at this facility</t>
  </si>
  <si>
    <t>Referred to another facility</t>
  </si>
  <si>
    <t>Do not offer or refer</t>
  </si>
  <si>
    <t>Male condoms</t>
  </si>
  <si>
    <t>Female condoms</t>
  </si>
  <si>
    <t>Oral contraceptive pills</t>
  </si>
  <si>
    <t>Emergency Contraception</t>
  </si>
  <si>
    <t>Injectable contraceptives</t>
  </si>
  <si>
    <t>IUCDs</t>
  </si>
  <si>
    <t>Contraceptive implants</t>
  </si>
  <si>
    <t>Lactational Amenorrhea Method (LAM) counseling</t>
  </si>
  <si>
    <t>Standard Days Method (SDM) counseling</t>
  </si>
  <si>
    <t>Fertility Awareness Method (FAM) counseling</t>
  </si>
  <si>
    <t>Female sterilization</t>
  </si>
  <si>
    <t>Vasectomy</t>
  </si>
  <si>
    <t>Less than once per week</t>
  </si>
  <si>
    <t>1-2 days per week</t>
  </si>
  <si>
    <t>3-5 days per week</t>
  </si>
  <si>
    <t>6-7 days per week</t>
  </si>
  <si>
    <t>Not provided at this facility</t>
  </si>
  <si>
    <r>
      <t xml:space="preserve">12. Does this facility have written protocols/guidelines for delivering integrated FP/HIV services? 
</t>
    </r>
    <r>
      <rPr>
        <sz val="11"/>
        <color theme="1"/>
        <rFont val="Calibri"/>
        <family val="2"/>
        <scheme val="minor"/>
      </rPr>
      <t xml:space="preserve">These may include algorithms for service provision, national guidelines of FP/HIV integration, or checklists for services. </t>
    </r>
  </si>
  <si>
    <r>
      <rPr>
        <b/>
        <sz val="11"/>
        <color theme="1"/>
        <rFont val="Calibri"/>
        <family val="2"/>
        <scheme val="minor"/>
      </rPr>
      <t>13. Does this facility have the most recent versions of such protocols/guidelines?</t>
    </r>
    <r>
      <rPr>
        <sz val="11"/>
        <color theme="1"/>
        <rFont val="Calibri"/>
        <family val="2"/>
        <scheme val="minor"/>
      </rPr>
      <t xml:space="preserve">
Select "Yes" if at least one set of written protocols/guidelines is available.</t>
    </r>
  </si>
  <si>
    <r>
      <t xml:space="preserve">11. Typically, how many days per week are clients able to access the following family planning methods?
</t>
    </r>
    <r>
      <rPr>
        <sz val="11"/>
        <color theme="1"/>
        <rFont val="Calibri"/>
        <family val="2"/>
        <scheme val="minor"/>
      </rPr>
      <t>Select one for each row.</t>
    </r>
  </si>
  <si>
    <t>1. What types of services does this facility provide?</t>
  </si>
  <si>
    <t>Note: this is not a scored question.</t>
  </si>
  <si>
    <t xml:space="preserve">2. Does this facility have services that target specific subpopulations, such as:
</t>
  </si>
  <si>
    <t>Question</t>
  </si>
  <si>
    <t>Note: This is not a scored question</t>
  </si>
  <si>
    <r>
      <rPr>
        <b/>
        <sz val="11"/>
        <color theme="1"/>
        <rFont val="Calibri"/>
        <family val="2"/>
        <scheme val="minor"/>
      </rPr>
      <t xml:space="preserve">3. How does this facility offer family planning services to HIV service clients? 
</t>
    </r>
    <r>
      <rPr>
        <sz val="11"/>
        <color theme="1"/>
        <rFont val="Calibri"/>
        <family val="2"/>
        <scheme val="minor"/>
      </rPr>
      <t xml:space="preserve"> Family planning services include counseling and method provision.
</t>
    </r>
  </si>
  <si>
    <t>Questions</t>
  </si>
  <si>
    <t>Response</t>
  </si>
  <si>
    <t xml:space="preserve">Referred </t>
  </si>
  <si>
    <t>Warnings</t>
  </si>
  <si>
    <t>Comments</t>
  </si>
  <si>
    <t>Score:</t>
  </si>
  <si>
    <t>Score</t>
  </si>
  <si>
    <t>Score2</t>
  </si>
  <si>
    <t>SCORE:</t>
  </si>
  <si>
    <t>1. Do staff that provide FP services receive outside supervision to monitor their performance?</t>
  </si>
  <si>
    <t>Has respective seating areas for the patient and the provider</t>
  </si>
  <si>
    <t>Is well-lit</t>
  </si>
  <si>
    <t>Provides visual privacy for individual client encounters</t>
  </si>
  <si>
    <t>FP Screening Checklists</t>
  </si>
  <si>
    <t>Penile model</t>
  </si>
  <si>
    <t>Pelvic model</t>
  </si>
  <si>
    <t>Yes</t>
  </si>
  <si>
    <t>No</t>
  </si>
  <si>
    <t>Posters</t>
  </si>
  <si>
    <t>Flip chart</t>
  </si>
  <si>
    <r>
      <t xml:space="preserve">5. What method is used to refer clients?
</t>
    </r>
    <r>
      <rPr>
        <sz val="11"/>
        <color theme="1"/>
        <rFont val="Calibri"/>
        <family val="2"/>
        <scheme val="minor"/>
      </rPr>
      <t>Select all that apply.</t>
    </r>
  </si>
  <si>
    <t>6. In the last 3 months, has this facility ever run out of referral forms?</t>
  </si>
  <si>
    <t>Cycle beads</t>
  </si>
  <si>
    <t>Available today?</t>
  </si>
  <si>
    <t>Stockouts in last 3 months?</t>
  </si>
  <si>
    <t>Available at all times in last 3 months?</t>
  </si>
  <si>
    <t>Implant insertion</t>
  </si>
  <si>
    <t>Implant removal</t>
  </si>
  <si>
    <t>IUD insertion</t>
  </si>
  <si>
    <t>IUD removal</t>
  </si>
  <si>
    <t>3. Does the facility have pregnancy tests onsite?</t>
  </si>
  <si>
    <t>Supplies not available</t>
  </si>
  <si>
    <t>Equipment not available</t>
  </si>
  <si>
    <t>Trained staff not available</t>
  </si>
  <si>
    <t>Other (please specify in comments)</t>
  </si>
  <si>
    <t>Services</t>
  </si>
  <si>
    <t>Staffing and Training</t>
  </si>
  <si>
    <t>Supervision</t>
  </si>
  <si>
    <t>Facility Infrastructure</t>
  </si>
  <si>
    <t>Referrals</t>
  </si>
  <si>
    <t>Drugs and Supplies</t>
  </si>
  <si>
    <t>0-25%</t>
  </si>
  <si>
    <t>26-50%</t>
  </si>
  <si>
    <t>51-75%</t>
  </si>
  <si>
    <t>Not offered</t>
  </si>
  <si>
    <t>between one week and one month</t>
  </si>
  <si>
    <t>between one month and six months</t>
  </si>
  <si>
    <t>more than six months</t>
  </si>
  <si>
    <t>Next steps</t>
  </si>
  <si>
    <t>RESULTS PAGE 1               FAMILY PLANNING HIV INTEGRATION TOOL</t>
  </si>
  <si>
    <t>Result</t>
  </si>
  <si>
    <t>Does this facility have services that target specific subpopulations, such as:</t>
  </si>
  <si>
    <r>
      <t xml:space="preserve">What types of services does this facility provide?  </t>
    </r>
    <r>
      <rPr>
        <sz val="12"/>
        <color theme="1"/>
        <rFont val="Calibri"/>
        <family val="2"/>
        <scheme val="minor"/>
      </rPr>
      <t>(select all that apply)</t>
    </r>
  </si>
  <si>
    <r>
      <rPr>
        <b/>
        <sz val="11"/>
        <color theme="1"/>
        <rFont val="Calibri"/>
        <family val="2"/>
        <scheme val="minor"/>
      </rPr>
      <t>1. Does this facility routinely assess clients’ need for FP services based on his/her clinical history and reproductive intentions?</t>
    </r>
    <r>
      <rPr>
        <sz val="11"/>
        <color theme="1"/>
        <rFont val="Calibri"/>
        <family val="2"/>
        <scheme val="minor"/>
      </rPr>
      <t xml:space="preserve"> </t>
    </r>
  </si>
  <si>
    <t xml:space="preserve">Supervision helps facilities comply with guidelines and standards, and reminds staff to maintain a high level of care in their work. Good supervision that includes supportive, constructive and thoughtful feedback can also serve to motivate and encourage staff to perform to the best of their abilities, empower staff through continued education, and promote teamwork and communication. 
A strong supervision system includes a mechanism for documenting supervision visits, including written feedback; and a system of continuous follow-up and improvements.
</t>
  </si>
  <si>
    <t>To fully support FP/HIV integration, basic infrastructure is required. Infrastructure that supports the delivery of FP services within HIV service delivery points includes: 
1. A waiting area that provides seating, and is shaded or covered by a roof.
2. Private space for examination, counselling and service provision to ensure client’s privacy.
3. A source of clean water, a receptacle for waste disposal, and a hand washing station.
4. Functional sterilizing equipment, where appropriate.
5. A reliable lighting source where examinations are conducted
The facility should also have information, education, and counseling (IEC) materials and a secure place to store contraceptive methods away from elements that may compromise their integrity.  Relevant checklists and job aids should also be available to service providers to help them perform to standard.</t>
  </si>
  <si>
    <t xml:space="preserve">Many facilities will not be able to provide all FP methods, thus a strong referral system should be in place to ensure clients are able to access their FP method of choice if is not available on-site or on the same day. 
Unless a client is escorted to the site to which they are being referred, all referrals should be provided to the client in written or graphic form, and include detailed information including the location name, hours, fees, contact person(s), and instructions for reaching the site. A referral can be designated once an individual is confirmed to have visited the location to which they were referred. 
</t>
  </si>
  <si>
    <t>Explanation of Results</t>
  </si>
  <si>
    <t>Has a recepticle for waste disposal</t>
  </si>
  <si>
    <t>Has a hand washing station</t>
  </si>
  <si>
    <t>Seating is available for patients</t>
  </si>
  <si>
    <t>The area is shaded or covered by a roof</t>
  </si>
  <si>
    <t>the area is not shaded.</t>
  </si>
  <si>
    <t>seating is not available.</t>
  </si>
  <si>
    <t>seating is not available and the area is not shaded.</t>
  </si>
  <si>
    <t>RESULTS PAGE 2               FAMILY PLANNING HIV INTEGRATION TOOL</t>
  </si>
  <si>
    <t>RESULTS PAGE 5             FAMILY PLANNING HIV INTEGRATION TOOL</t>
  </si>
  <si>
    <t xml:space="preserve">When invalid responses are entered, a warning will appear in the warning column.
</t>
  </si>
  <si>
    <t>If no, skip this section.</t>
  </si>
  <si>
    <t>If no, skip this section</t>
  </si>
  <si>
    <t>9. Is there a system in place to track whether a client has completed a referral?</t>
  </si>
  <si>
    <t>At the bottom of each section is a warning, which indicates if there are some questions without responses. Once each question has a response, this warning will disappear.</t>
  </si>
  <si>
    <t>Type of Facility (select from dropdown):</t>
  </si>
  <si>
    <t>Sector (select from dropdown):</t>
  </si>
  <si>
    <t>Job title/cadre</t>
  </si>
  <si>
    <t>Contraceptive implant insertion</t>
  </si>
  <si>
    <t>Contraceptive implant removal</t>
  </si>
  <si>
    <t xml:space="preserve">1. How many staff in this facility provide FP services to HIV service clients? </t>
  </si>
  <si>
    <t>2. Do supervisory visits that include a review of FP services happen at least 4 times per year?</t>
  </si>
  <si>
    <t>Samples of available FP methods/FP demonstration tray</t>
  </si>
  <si>
    <t>FP choices chart or poster</t>
  </si>
  <si>
    <t>Has a sound barrier for privacy
(The room should be completely enclosed to provide a sound barrier. A tarp or cloth sheet can provide a visual barrier but not a sound barrier.)</t>
  </si>
  <si>
    <t>5. When gaps are found during supervision, is a plan developed to address gaps that includes the following information:</t>
  </si>
  <si>
    <t>Brochure/pamphlet/information sheet for participant to keep 
(at least 10)</t>
  </si>
  <si>
    <t>2. Does this facility maintain a directory of referral sites?</t>
  </si>
  <si>
    <t>If no, skip questions 3 &amp; 4.</t>
  </si>
  <si>
    <r>
      <t xml:space="preserve">4. Is the directory regularily updated?
</t>
    </r>
    <r>
      <rPr>
        <sz val="11"/>
        <color theme="1"/>
        <rFont val="Calibri"/>
        <family val="2"/>
        <scheme val="minor"/>
      </rPr>
      <t xml:space="preserve">
For example, if something were to change at a facility, would the directory be updated to reflect that change?</t>
    </r>
  </si>
  <si>
    <r>
      <t>If no, reason not available -</t>
    </r>
    <r>
      <rPr>
        <sz val="11"/>
        <color theme="1"/>
        <rFont val="Calibri"/>
        <family val="2"/>
        <scheme val="minor"/>
      </rPr>
      <t xml:space="preserve"> select from dropdown</t>
    </r>
  </si>
  <si>
    <t>Oral contraceptives-POPs</t>
  </si>
  <si>
    <t>Oral contraceptives-COCs</t>
  </si>
  <si>
    <r>
      <t xml:space="preserve">1. Of the contraceptive methods provided at this facility, which are available today and which have experienced a stockout?
</t>
    </r>
    <r>
      <rPr>
        <sz val="11"/>
        <color theme="1"/>
        <rFont val="Calibri"/>
        <family val="2"/>
        <scheme val="minor"/>
      </rPr>
      <t xml:space="preserve">Record which methods are available today. If the method is available for demonstration but none are available for provision, select no. To determine if there has been a stockout in the last 3 months, you may (1) ask a staff member in charge of FP services or the person in charge of logistics, and/or (2) verify if any method has been out of stock by checking records, if available. If a stockout is indicated, either by a staff member or by the records, choose ‘yes’ even if the method is available today. </t>
    </r>
  </si>
  <si>
    <t xml:space="preserve">This means that adequate supplies, equipment and trained staff have always been available. </t>
  </si>
  <si>
    <t>2. Of the following services offered at this facility, which have been available at all times in the last 3 months?</t>
  </si>
  <si>
    <t>4. In the last year, when you have experienced a stock out of one or more contraceptives, what is the longest time it has taken to replace them?</t>
  </si>
  <si>
    <t>6. Have the staff providing FP at this facility received training on how to track FP commodities?</t>
  </si>
  <si>
    <t>In order to provide quality services to clients, facilities should be fully stocked with all the contraceptive methods they provide on-site, as well as any supplies related to providing such methods (e.g. antiseptic, sterile gloves, disposal containers for waste and contaminated supplies, sharps containers, and clean instrument containers). A reliable stock of drugs and supplies is needed so that clients can obtain their preferred method without interruption. Ideally, a wide range of short and longer acting methods as well as permanent methods should be available either on site or through a referral. Stock outs impact a site’s ability to deliver consistent services, and therefore client’s may either seek services elsewhere or discontinue using contraception. It is also important that a site is able to store contraceptive methods so they are not damaged, and have a logistics system that supports a reliable supply of drugs and supplies.  Ensuring that staff have received training on tracking commodities will enable them to make accurate supply forecasts and related decisions.</t>
  </si>
  <si>
    <t>6. Does this facility have the most recent versions of such protocols/guidelines?</t>
  </si>
  <si>
    <t xml:space="preserve">7. Are data on the FP services provided to HIV service clients being captured at this facility?
</t>
  </si>
  <si>
    <t>8. Do the captured FP data break down patients by FP method?</t>
  </si>
  <si>
    <t>Section 1: Counseling</t>
  </si>
  <si>
    <t>Counseling</t>
  </si>
  <si>
    <t>-Counseling on dual protection</t>
  </si>
  <si>
    <t>patients have been turned away due to lack of trianed staff, and the facility does not have enough trained staff to meet demand.</t>
  </si>
  <si>
    <t>the facility does not have enough trained staff to meet demand.</t>
  </si>
  <si>
    <t>If no, skip question 6</t>
  </si>
  <si>
    <t>Has soap for handwashing</t>
  </si>
  <si>
    <r>
      <t xml:space="preserve">8. In your opinion, are the facilities to which you refer clients for FP services easily accessable by all clients?
</t>
    </r>
    <r>
      <rPr>
        <sz val="11"/>
        <color theme="1"/>
        <rFont val="Calibri"/>
        <family val="2"/>
        <scheme val="minor"/>
      </rPr>
      <t>For a facility to be easily accessable,</t>
    </r>
    <r>
      <rPr>
        <b/>
        <sz val="11"/>
        <color theme="1"/>
        <rFont val="Calibri"/>
        <family val="2"/>
        <scheme val="minor"/>
      </rPr>
      <t xml:space="preserve"> t</t>
    </r>
    <r>
      <rPr>
        <sz val="11"/>
        <color theme="1"/>
        <rFont val="Calibri"/>
        <family val="2"/>
        <scheme val="minor"/>
      </rPr>
      <t>ransport to the facility should be readily available and affordable, and services should be provided at a reasonable price for all clients.</t>
    </r>
  </si>
  <si>
    <t>10. If a referral is not complete, is an attempt made to contact the patient?</t>
  </si>
  <si>
    <t>Not completed</t>
  </si>
  <si>
    <t>Section 2: Services</t>
  </si>
  <si>
    <t>Section 5: Facility Infrastructure</t>
  </si>
  <si>
    <t>Section 6: Referrals</t>
  </si>
  <si>
    <t>Section 3: Staffing and Training</t>
  </si>
  <si>
    <t>Section 4: Supervision</t>
  </si>
  <si>
    <t>NUMBER NOT COMPLETE:</t>
  </si>
  <si>
    <t>Dashboard Calc</t>
  </si>
  <si>
    <t>HIDE COLUMNS</t>
  </si>
  <si>
    <t>Do not provide or refer</t>
  </si>
  <si>
    <t>Every day the facility is open</t>
  </si>
  <si>
    <t>Weekly, but not every day the facility is open</t>
  </si>
  <si>
    <t>Skip if facility does not insert IUD</t>
  </si>
  <si>
    <t>Standard Days Method (SDM) counseling /cycle beads/ calendar method</t>
  </si>
  <si>
    <r>
      <t xml:space="preserve">5. Does this facility have written protocols/guidelines for delivering integrated FP/HIV services? 
</t>
    </r>
    <r>
      <rPr>
        <sz val="11"/>
        <color theme="1"/>
        <rFont val="Calibri"/>
        <family val="2"/>
        <scheme val="minor"/>
      </rPr>
      <t xml:space="preserve">These may include algorithms for service provision, standard operating procedures, national guidelines, USG family planning compliance policies/procedures, or checklists for services. </t>
    </r>
  </si>
  <si>
    <t>9. In the past 6 months, do you think HIV service clients who are waiting to access FP services have ever left before recieveing services because the wait time is too long?</t>
  </si>
  <si>
    <t>NA</t>
  </si>
  <si>
    <t>4. Is there a mechanism for documenting supervision visits?</t>
  </si>
  <si>
    <t>3. Is feedback provided to service providers after supervision is conducted?</t>
  </si>
  <si>
    <t>Has clinical equipment for vaginal exams</t>
  </si>
  <si>
    <t>Has equipment for implant insertions</t>
  </si>
  <si>
    <t>Has equipment for implant removals</t>
  </si>
  <si>
    <t>Has equipment for IUD insertions</t>
  </si>
  <si>
    <t>Has equipment for IUD removals</t>
  </si>
  <si>
    <t>Skip if the facility does not provide or remove IUDs</t>
  </si>
  <si>
    <t>Skip if the facility does not provide or remove implants</t>
  </si>
  <si>
    <r>
      <rPr>
        <b/>
        <sz val="11"/>
        <color theme="1"/>
        <rFont val="Calibri"/>
        <family val="2"/>
        <scheme val="minor"/>
      </rPr>
      <t xml:space="preserve">4. What types of FP  information, education, and counseling (IEC)  materials are available for clients? 
</t>
    </r>
    <r>
      <rPr>
        <sz val="11"/>
        <color theme="1"/>
        <rFont val="Calibri"/>
        <family val="2"/>
        <scheme val="minor"/>
      </rPr>
      <t>Verify by observation.</t>
    </r>
  </si>
  <si>
    <t>If do not use referral forms, skip question.</t>
  </si>
  <si>
    <t>Section 7: Drugs and Supplies</t>
  </si>
  <si>
    <t>Actions identified to address gaps?</t>
  </si>
  <si>
    <t>Person assigned to complete actions?</t>
  </si>
  <si>
    <t>Due date for completion of actions?</t>
  </si>
  <si>
    <r>
      <t xml:space="preserve">7. What information is provided to the client in the referral?
</t>
    </r>
    <r>
      <rPr>
        <sz val="11"/>
        <color theme="1"/>
        <rFont val="Calibri"/>
        <family val="2"/>
        <scheme val="minor"/>
      </rPr>
      <t>Select all that apply.
Verify by observation</t>
    </r>
  </si>
  <si>
    <r>
      <t xml:space="preserve">3. Is the directory easily retrievable and accessible to all staff making referrals?
</t>
    </r>
    <r>
      <rPr>
        <sz val="11"/>
        <color theme="1"/>
        <rFont val="Calibri"/>
        <family val="2"/>
        <scheme val="minor"/>
      </rPr>
      <t>Verify by observation.</t>
    </r>
  </si>
  <si>
    <r>
      <t xml:space="preserve">11. Is the status of tracked referrals recorded?
</t>
    </r>
    <r>
      <rPr>
        <sz val="11"/>
        <color theme="1"/>
        <rFont val="Calibri"/>
        <family val="2"/>
        <scheme val="minor"/>
      </rPr>
      <t xml:space="preserve">Each referral should be recorded as complete or not complete.
</t>
    </r>
  </si>
  <si>
    <r>
      <t>13.</t>
    </r>
    <r>
      <rPr>
        <b/>
        <sz val="7"/>
        <color theme="1"/>
        <rFont val="Times New Roman"/>
        <family val="1"/>
      </rPr>
      <t> </t>
    </r>
    <r>
      <rPr>
        <b/>
        <sz val="11"/>
        <color theme="1"/>
        <rFont val="Calibri"/>
        <family val="2"/>
        <scheme val="minor"/>
      </rPr>
      <t xml:space="preserve">What percentage of tracked referrals are completed?
</t>
    </r>
    <r>
      <rPr>
        <sz val="11"/>
        <color theme="1"/>
        <rFont val="Calibri"/>
        <family val="2"/>
        <scheme val="minor"/>
      </rPr>
      <t xml:space="preserve">Verify by observation. </t>
    </r>
    <r>
      <rPr>
        <b/>
        <sz val="11"/>
        <color theme="1"/>
        <rFont val="Calibri"/>
        <family val="2"/>
        <scheme val="minor"/>
      </rPr>
      <t xml:space="preserve">
</t>
    </r>
    <r>
      <rPr>
        <sz val="11"/>
        <color theme="1"/>
        <rFont val="Calibri"/>
        <family val="2"/>
        <scheme val="minor"/>
      </rPr>
      <t>Verify referral records for at least 10 tracked referrals.</t>
    </r>
  </si>
  <si>
    <t>Under 35%</t>
  </si>
  <si>
    <t>70%-89.9%</t>
  </si>
  <si>
    <t>90%-100%</t>
  </si>
  <si>
    <t>35%-69.9%</t>
  </si>
  <si>
    <t>DATE OF NEXT ASSESSMENT:</t>
  </si>
  <si>
    <t>Action to be taken</t>
  </si>
  <si>
    <t>Person(s) responsible</t>
  </si>
  <si>
    <t>Due date</t>
  </si>
  <si>
    <t xml:space="preserve">Challenge or gap </t>
  </si>
  <si>
    <t>-Safe pregnancy counseling for HIV+ girls and women</t>
  </si>
  <si>
    <t>-FP counseling for HIV+ girls and women on drug interactions with ARVs</t>
  </si>
  <si>
    <t>-FP counseling for HIV+ girls and women on drug interactions with TB medications</t>
  </si>
  <si>
    <t>12. What percentage of referrals are tracked?
Verify by observation.
Verify referral records for at least 10 referrals. If referrals were not tracked because they were made recently, they can be skipped. Use your best judgement.</t>
  </si>
  <si>
    <t>Dashboard- Full Score</t>
  </si>
  <si>
    <t>Dashboard- Partial score</t>
  </si>
  <si>
    <t>-Counseling for HIV negative girls and women about the potential for increased risk of HIV acquisition while using hormonal contraceptives.</t>
  </si>
  <si>
    <t>-Couples counseling</t>
  </si>
  <si>
    <t>,</t>
  </si>
  <si>
    <t>ACTION PLAN</t>
  </si>
  <si>
    <t>RESOURCES</t>
  </si>
  <si>
    <t>RESULTS PAGE 4              FAMILY PLANNING HIV INTEGRATION TOOL</t>
  </si>
  <si>
    <t>Challenge or gap to be addressed</t>
  </si>
  <si>
    <t>RESULTS PAGE 3               FAMILY PLANNING HIV INTEGRATION TOOL</t>
  </si>
  <si>
    <t>RESULTS PAGE 6             FAMILY PLANNING HIV INTEGRATION TOOL</t>
  </si>
  <si>
    <t>Location name</t>
  </si>
  <si>
    <t>Hours</t>
  </si>
  <si>
    <t>Fees</t>
  </si>
  <si>
    <t>Contact persons</t>
  </si>
  <si>
    <t>Instructions for reaching site</t>
  </si>
  <si>
    <t xml:space="preserve">but the facility has recently run out of referral forms. </t>
  </si>
  <si>
    <t>Result2</t>
  </si>
  <si>
    <t>Score1</t>
  </si>
  <si>
    <t>,1</t>
  </si>
  <si>
    <t>,2</t>
  </si>
  <si>
    <r>
      <t xml:space="preserve">Asessment of FP needs and screening for appropriate services
</t>
    </r>
    <r>
      <rPr>
        <sz val="10"/>
        <color theme="1"/>
        <rFont val="Calibri"/>
        <family val="2"/>
        <scheme val="minor"/>
      </rPr>
      <t>Providers should rountinely determine if a client has a need for FP. Some questions to determine their need may include whether they are sexually active, if they would like to have a child within the coming year, and if they are currently using an FP method. Depending on the individual client and their needs, screening topics can include reproductive goals, prior pregnancies, living and family situation, FP knowledge, previously used FP methods and satisfaction with use, and any FP-related concerns. (Questions 1 &amp; 2)</t>
    </r>
  </si>
  <si>
    <t>RESULTS PAGE 7             FAMILY PLANNING HIV INTEGRATION TOOL</t>
  </si>
  <si>
    <r>
      <t xml:space="preserve">Provision of or referral for FP methods
</t>
    </r>
    <r>
      <rPr>
        <sz val="10"/>
        <color theme="1"/>
        <rFont val="Calibri"/>
        <family val="2"/>
        <scheme val="minor"/>
      </rPr>
      <t>To ensure women and couples have access to the full range of FP methods, facilities should refer for any FP method they do not provide on-site or on the same day. (Question 1)</t>
    </r>
  </si>
  <si>
    <r>
      <t xml:space="preserve">Availability of FP methods
</t>
    </r>
    <r>
      <rPr>
        <sz val="10"/>
        <color theme="1"/>
        <rFont val="Calibri"/>
        <family val="2"/>
        <scheme val="minor"/>
      </rPr>
      <t>While it is not always possible for an HIV facility to offer FP services at all times, offering such services as often as possible will improve access to and uptake of FP, and contribute to greater overall health and wellbeing of the clients. (Question 2)</t>
    </r>
  </si>
  <si>
    <r>
      <t xml:space="preserve">Protocols and guidelines
</t>
    </r>
    <r>
      <rPr>
        <sz val="10"/>
        <color theme="1"/>
        <rFont val="Calibri"/>
        <family val="2"/>
        <scheme val="minor"/>
      </rPr>
      <t>The most current versions of written protocols/guidelines for delivering integrated FP/HIV services should be available in all facilities. These may include algorithms for service provision, standard operating procedures, national guidelines for FP/HIV integration, or checklists for services. (Questions 5 &amp; 6)</t>
    </r>
  </si>
  <si>
    <r>
      <t xml:space="preserve">Supervision of FP providers
</t>
    </r>
    <r>
      <rPr>
        <sz val="10"/>
        <color theme="1"/>
        <rFont val="Calibri"/>
        <family val="2"/>
        <scheme val="minor"/>
      </rPr>
      <t>Supervision should happen on a regular basis, providers should be given feedback, and additional training, if necessary. (Question 1)</t>
    </r>
  </si>
  <si>
    <r>
      <t xml:space="preserve">Supervision at least 4 times per year
</t>
    </r>
    <r>
      <rPr>
        <sz val="10"/>
        <color theme="1"/>
        <rFont val="Calibri"/>
        <family val="2"/>
        <scheme val="minor"/>
      </rPr>
      <t>FP service providers should have regular supervisory visits of FP services to ensure quality service delivery, as well as to motivate and support staff.  (Question 2)</t>
    </r>
  </si>
  <si>
    <r>
      <t xml:space="preserve">Feedback
</t>
    </r>
    <r>
      <rPr>
        <sz val="10"/>
        <color theme="1"/>
        <rFont val="Calibri"/>
        <family val="2"/>
        <scheme val="minor"/>
      </rPr>
      <t>Supportive, constructive feedback from supervisory visits should be provided to FP service providers to motivate and encourage staff to perform to the best of their abilities, empower staff through continued education, and promote teamwork and communication. (Question 3)</t>
    </r>
  </si>
  <si>
    <r>
      <t xml:space="preserve">Documentation
</t>
    </r>
    <r>
      <rPr>
        <sz val="10"/>
        <color theme="1"/>
        <rFont val="Calibri"/>
        <family val="2"/>
        <scheme val="minor"/>
      </rPr>
      <t>Supervision visits should be documented. (Question 4)</t>
    </r>
  </si>
  <si>
    <r>
      <t xml:space="preserve">Action plan to address gaps
</t>
    </r>
    <r>
      <rPr>
        <sz val="10"/>
        <color theme="1"/>
        <rFont val="Calibri"/>
        <family val="2"/>
        <scheme val="minor"/>
      </rPr>
      <t>If gaps are found during supervision, an action plan should be developed that determines actions to remediate gaps. For each action a person should be assigned to complete the action, and a due date should be recorded. (Question 5)</t>
    </r>
  </si>
  <si>
    <r>
      <t xml:space="preserve">Training
</t>
    </r>
    <r>
      <rPr>
        <sz val="10"/>
        <color theme="1"/>
        <rFont val="Calibri"/>
        <family val="2"/>
        <scheme val="minor"/>
      </rPr>
      <t>Additional training should be available to services providers, if needed, to ensure their knowledge and skills remain current and they are equipped to provide high quality FP services.  (Question 6)</t>
    </r>
  </si>
  <si>
    <t>Results indiciate this facility does not provide outside supervision to FP service providers.</t>
  </si>
  <si>
    <t>Results indiciate supervision is not conducted at this facility at least 4 times per year.</t>
  </si>
  <si>
    <t>Results indicate feedback from supervisory visits is not provided to FP service providers</t>
  </si>
  <si>
    <t>Results indicate supervision visits are not documented.</t>
  </si>
  <si>
    <t>Results indicate additional FP training is not available to service providers.</t>
  </si>
  <si>
    <r>
      <t xml:space="preserve">Waiting Room
</t>
    </r>
    <r>
      <rPr>
        <sz val="10"/>
        <color theme="1"/>
        <rFont val="Calibri"/>
        <family val="2"/>
        <scheme val="minor"/>
      </rPr>
      <t>The waiting room should have seating an be shaded or covered with a roof. (Question 3)</t>
    </r>
  </si>
  <si>
    <r>
      <t xml:space="preserve">Signs
</t>
    </r>
    <r>
      <rPr>
        <sz val="10"/>
        <color theme="1"/>
        <rFont val="Calibri"/>
        <family val="2"/>
        <scheme val="minor"/>
      </rPr>
      <t>Permanent signs should be displayed on the street or on the exterior indicating that FP services at available at this facility. (Question 5)</t>
    </r>
  </si>
  <si>
    <t>Results indicate permanent signs are not displayed on the street or on the exterior indicating that FP services are available at this facility</t>
  </si>
  <si>
    <t>Results indicate the facility does not have a space for appropriately storing contraceptives, away from water, heat, and direct sunlight.</t>
  </si>
  <si>
    <r>
      <t xml:space="preserve">Referral site directory 
</t>
    </r>
    <r>
      <rPr>
        <sz val="10"/>
        <color theme="1"/>
        <rFont val="Calibri"/>
        <family val="2"/>
        <scheme val="minor"/>
      </rPr>
      <t>Facilities should maintain a directory of referral sites that is easily accessable and regularily updated. (Questions 2-4)</t>
    </r>
  </si>
  <si>
    <r>
      <t xml:space="preserve">Referral method 
</t>
    </r>
    <r>
      <rPr>
        <sz val="10"/>
        <color theme="1"/>
        <rFont val="Calibri"/>
        <family val="2"/>
        <scheme val="minor"/>
      </rPr>
      <t>All referrals should be provided to the client in written or graphic form, and include detailed information including the location name, hours, fees, contact person(s), and instructions for reaching the site. (Questions 5-7)</t>
    </r>
  </si>
  <si>
    <r>
      <t xml:space="preserve">Access
</t>
    </r>
    <r>
      <rPr>
        <sz val="10"/>
        <color theme="1"/>
        <rFont val="Calibri"/>
        <family val="2"/>
        <scheme val="minor"/>
      </rPr>
      <t>Although not always possible, referral facilities would ideally be within a reasonable distance from the the referring facility so that distance is not a barrier to client's accessing care. (Question 8)</t>
    </r>
  </si>
  <si>
    <r>
      <t xml:space="preserve">Referral Tracking
</t>
    </r>
    <r>
      <rPr>
        <sz val="10"/>
        <color theme="1"/>
        <rFont val="Calibri"/>
        <family val="2"/>
        <scheme val="minor"/>
      </rPr>
      <t>The facility should have a system to track referrals so they are able to determine which clients were not able to receive the intended services, and follow-up with them further. (Question 9-10)</t>
    </r>
  </si>
  <si>
    <r>
      <t xml:space="preserve">Referral Tracking Records 
</t>
    </r>
    <r>
      <rPr>
        <sz val="10"/>
        <color theme="1"/>
        <rFont val="Calibri"/>
        <family val="2"/>
        <scheme val="minor"/>
      </rPr>
      <t>Referral tracking should be recorded in a referral log for all referrals so that information about the completion and follow-up of referrals is easily accessible. (Questions 11-12)</t>
    </r>
  </si>
  <si>
    <r>
      <t xml:space="preserve">Completed referrals
</t>
    </r>
    <r>
      <rPr>
        <sz val="10"/>
        <color theme="1"/>
        <rFont val="Calibri"/>
        <family val="2"/>
        <scheme val="minor"/>
      </rPr>
      <t>Incomplete referrals mean that clients are not receiving the care they need and follow-up is required. (Question 13)</t>
    </r>
  </si>
  <si>
    <t>Results indicate this facility does not maintain a directory of referral sites.</t>
  </si>
  <si>
    <t>Results indicate the directory is not easily retrievable.</t>
  </si>
  <si>
    <t>Results indicate the directory is not regularily updated.</t>
  </si>
  <si>
    <t>Results indicate the directory is not easily retrievable or regularily udpated.</t>
  </si>
  <si>
    <t xml:space="preserve">Results indicate referrals are provided to the client in written or graphic form, or the client is escorted </t>
  </si>
  <si>
    <t>Results indicate referrals are not provided to the client in written or graphic form, and the client is not escorted.</t>
  </si>
  <si>
    <t>Results indicate referral facilities are not easily accessible by clients.</t>
  </si>
  <si>
    <t>Results indicate that if a referral is not complete, an attempt is not made to contact the patient.</t>
  </si>
  <si>
    <r>
      <t xml:space="preserve">Availability of FP commodities 
</t>
    </r>
    <r>
      <rPr>
        <sz val="10"/>
        <color theme="1"/>
        <rFont val="Calibri"/>
        <family val="2"/>
        <scheme val="minor"/>
      </rPr>
      <t>Of contraceptive methods offered at the facility, all should be available at all times to ensure clients have the freedom to choose their preferred method. (Question 1)</t>
    </r>
  </si>
  <si>
    <r>
      <t xml:space="preserve">Stockouts
</t>
    </r>
    <r>
      <rPr>
        <sz val="10"/>
        <color theme="1"/>
        <rFont val="Calibri"/>
        <family val="2"/>
        <scheme val="minor"/>
      </rPr>
      <t>Of contraceptive methods offered at the facility, all should be available at all times to ensure clients have the freedom to choose their preferred method. (Question 1)</t>
    </r>
  </si>
  <si>
    <r>
      <t xml:space="preserve">Availability of FP procedures
</t>
    </r>
    <r>
      <rPr>
        <sz val="10"/>
        <color theme="1"/>
        <rFont val="Calibri"/>
        <family val="2"/>
        <scheme val="minor"/>
      </rPr>
      <t>Of FP procedures offered at the facility, all should be available as often as possible to ensure clients have the freedom to choose their preferred method. (Questions 2-3)</t>
    </r>
  </si>
  <si>
    <r>
      <t xml:space="preserve">Timely replacement of stockouts
</t>
    </r>
    <r>
      <rPr>
        <sz val="10"/>
        <color theme="1"/>
        <rFont val="Calibri"/>
        <family val="2"/>
        <scheme val="minor"/>
      </rPr>
      <t>Stockouts should be replaced as soon as possible to ensure clients have the freedom to choose their preferred method. (Question 4)</t>
    </r>
  </si>
  <si>
    <r>
      <t xml:space="preserve">Supply management system
</t>
    </r>
    <r>
      <rPr>
        <sz val="10"/>
        <color theme="1"/>
        <rFont val="Calibri"/>
        <family val="2"/>
        <scheme val="minor"/>
      </rPr>
      <t>Facilities should have a supply management system to track FP commodities to mitigate stockouts. (Question 5)</t>
    </r>
  </si>
  <si>
    <r>
      <t xml:space="preserve">Trained Staff
</t>
    </r>
    <r>
      <rPr>
        <sz val="10"/>
        <color theme="1"/>
        <rFont val="Calibri"/>
        <family val="2"/>
        <scheme val="minor"/>
      </rPr>
      <t>FP staff should be trained to track FP commodities and understand the supply management system so that they can proactively work to prevent and address stockouts. (Question 6)</t>
    </r>
  </si>
  <si>
    <t>Results indicate the facility does not have a supply management system to track FP commodities.</t>
  </si>
  <si>
    <t>Results indicate providers are not trained to track FP commodities.</t>
  </si>
  <si>
    <t>Results indicate this facility does not provide male-friendly services.</t>
  </si>
  <si>
    <t>Results indicate in the past 6 months, HIV service clients waiting to access FP services have left before receiveing services due to wait time.</t>
  </si>
  <si>
    <t xml:space="preserve">This tool is designed to assess the extent to which facilities offering integrated family planning (FP) and HIV services are meeting basic minimum standards for the provision of quality FP services, identify any gaps in the provision of integrated services, and serve as a starting point for improving FP service delivery. While FP/HIV integration may occur in any HIV or FP service delivery setting, this assessment tool is intended to be used in HIV service delivery settings that have integrated family planning into the constellation of HIV services they provide. An HIV site would be considered an integrated FP/HIV service delivery site if they also offer:
• FP education and screening
• Counseling for specific FP methods
• Provision of FP methods or a referral for FP methods not available on-site or on the same day
This document contains a brief introduction, guidance on how and when the tool should be used, the assessment tool in both excel and printable formats, a results dashboard that shows how the facility scored in each section, guidance on how to interpret your scores, resources for further reading, and a template for creating an action plan to improve the quality of services provided at the site based on the assessment results.
</t>
  </si>
  <si>
    <t>Measurement Criteria</t>
  </si>
  <si>
    <t>Results Dashboard</t>
  </si>
  <si>
    <t>Outreach services</t>
  </si>
  <si>
    <r>
      <t>STI screening prior to IUD insertion</t>
    </r>
    <r>
      <rPr>
        <sz val="11"/>
        <color theme="1"/>
        <rFont val="Calibri"/>
        <family val="2"/>
        <scheme val="minor"/>
      </rPr>
      <t xml:space="preserve">
</t>
    </r>
    <r>
      <rPr>
        <sz val="10"/>
        <color theme="1"/>
        <rFont val="Calibri"/>
        <family val="2"/>
        <scheme val="minor"/>
      </rPr>
      <t>Prior to IUD insertion, providers should assess for STI risk based on the patient's history and behaviors and assess for signs of STI during pelvic exam. (Question 3)</t>
    </r>
  </si>
  <si>
    <r>
      <t xml:space="preserve">Data on FP service provision
</t>
    </r>
    <r>
      <rPr>
        <sz val="10"/>
        <color theme="1"/>
        <rFont val="Calibri"/>
        <family val="2"/>
        <scheme val="minor"/>
      </rPr>
      <t>Data should be collected on each HIV service patient receiving FP services, and the captured data should include the method that was provided to the patient. (Questions 7 &amp; 8)</t>
    </r>
  </si>
  <si>
    <r>
      <t xml:space="preserve">Wait time
</t>
    </r>
    <r>
      <rPr>
        <sz val="10"/>
        <color theme="1"/>
        <rFont val="Calibri"/>
        <family val="2"/>
        <scheme val="minor"/>
      </rPr>
      <t>Short wait times improve patient satisfaction and ensure all patients can be seen. (Question 9)</t>
    </r>
  </si>
  <si>
    <r>
      <t xml:space="preserve">Job Aids
</t>
    </r>
    <r>
      <rPr>
        <sz val="10"/>
        <color theme="1"/>
        <rFont val="Calibri"/>
        <family val="2"/>
        <scheme val="minor"/>
      </rPr>
      <t>Job aids help providers make decisions and communicate effectively with clients. Exam rooms should have a variety of job aids to support providers. (Question 2)</t>
    </r>
  </si>
  <si>
    <t>Criteria met.</t>
  </si>
  <si>
    <t>If no, skip question 8</t>
  </si>
  <si>
    <t>If no, skip questions 10-13.</t>
  </si>
  <si>
    <t>While HIV service delivery sites may not be able to offer all FP methods, those sites can still offer high quality FP services that include referring clients for any method or service not provided on-site. Services should be offered at times and places convenient to PLHIV and HIV affected populations. This section also covers the presence of standards and/or guidelines within the facility to guide service delivery. The latest standards for practices and procedures are more likely to be adhered to if staff have reference material available. Therefore, it is also important that the site has copies of the most up to date guidelines and/or protocols.</t>
  </si>
  <si>
    <r>
      <t xml:space="preserve">5. Does this facility have a supply management system that is used to track FP commodities?
</t>
    </r>
    <r>
      <rPr>
        <sz val="11"/>
        <color theme="1"/>
        <rFont val="Calibri"/>
        <family val="2"/>
        <scheme val="minor"/>
      </rPr>
      <t>This can include stock cards, LMIS, monthly summaries, ect.</t>
    </r>
  </si>
  <si>
    <r>
      <t xml:space="preserve">INTRODUCTION
</t>
    </r>
    <r>
      <rPr>
        <sz val="11"/>
        <color theme="1"/>
        <rFont val="Calibri"/>
        <family val="2"/>
        <scheme val="minor"/>
      </rPr>
      <t xml:space="preserve">Combining FP and HIV services is essential to providing quality care to populations at risk of and living with HIV. Given the significant overlap in populations served by both FP and HIV programs, FP/HIV integration can help meet client’s reproductive health needs in a more holistic manner and increase access to essential information and tools that can improve health, wellbeing, and support advancement toward reaching global HIV goals. Monitoring the delivery of FP services in any setting, including HIV service delivery points, is extremely important to ensuring the provision of high quality voluntary FP services that adhere to principles of human rights, informed choice and evidence based programming. 
</t>
    </r>
    <r>
      <rPr>
        <b/>
        <u/>
        <sz val="11"/>
        <color theme="1"/>
        <rFont val="Calibri"/>
        <family val="2"/>
        <scheme val="minor"/>
      </rPr>
      <t xml:space="preserve">
</t>
    </r>
    <r>
      <rPr>
        <sz val="11"/>
        <color theme="1"/>
        <rFont val="Calibri"/>
        <family val="2"/>
        <scheme val="minor"/>
      </rPr>
      <t xml:space="preserve">
</t>
    </r>
  </si>
  <si>
    <t xml:space="preserve">While the elements of quality FP services are widely known and accepted, programs face innumerable challenges in fully realizing all the components that would enable them to consistently provide high quality FP services. Yet as demand for FP continues to grow, and the integration of FP services by various health and non-health platforms expands, there is a great to routinely measure quality and engage in quality improvement efforts. Performing routine quality assurance assessments followed by targeted quality improvement efforts will help ensure that programmatic weaknesses are addressed in an effective and realistic manner, while also helping to identify and maintain any programmatic elements that are functioning well. Also, where resources are limited it may be that not all weaknesses can, or should be addressed at the same time. Quality assurance assessments can help identify the most critical areas which need to be improved, thereby allowing stakeholders to strategically plan and prioritize quality improvement interventions. </t>
  </si>
  <si>
    <t>This tool can be used either as a stand-alone monitoring system, or in conjunction with other systems. Many countries have established monitoring systems for stand-alone HIV and FP services, but in-depth tools to specifically assess integrated FP and HIV services are limited. Facilities supported by U.S. government foreign assistance funds, however, may be familiar with various monitoring efforts to ensure compliance with certain legislative and policy requirements, and guiding principles of voluntarism and informed choice. For example, the choice to accept an FP method should be voluntary; free of coercion, duress, or stigmatization; and informed by accurate information. The provision of health services should also never be predicated on the acceptance of an FP method.</t>
  </si>
  <si>
    <r>
      <rPr>
        <b/>
        <sz val="14"/>
        <color theme="1"/>
        <rFont val="Calibri"/>
        <family val="2"/>
        <scheme val="minor"/>
      </rPr>
      <t xml:space="preserve">Why is it important to monitor quality in integrated FP/HIV service delivery? </t>
    </r>
    <r>
      <rPr>
        <sz val="11"/>
        <color theme="1"/>
        <rFont val="Calibri"/>
        <family val="2"/>
        <scheme val="minor"/>
      </rPr>
      <t xml:space="preserve">
The importance of quality of care in reproductive health and FP programs was brought to the forefront of public health dialogue in the 1990s with the Bruce/Jain framework, which outlined six elements of FP programs that collectively define quality of care: choice of methods, information given to clients, technical competence, interpersonal relations, follow-up mechanisms, and appropriate constellation of services. (Bruce, 1990) This framework was designed to measure quality from the client’s perspective, and when adhered to, it will help ensure that clients receive rights-based services and are empowered to make informed choices about their fertility. High quality FP services can also lead to increased uptake of contraceptive methods, improved continuation rates, and an overall increase in contraceptive prevalence and satisfaction. (MEASURE Evaluation, 2016)  
</t>
    </r>
  </si>
  <si>
    <r>
      <rPr>
        <b/>
        <sz val="14"/>
        <color theme="1"/>
        <rFont val="Calibri"/>
        <family val="2"/>
        <scheme val="minor"/>
      </rPr>
      <t xml:space="preserve">Who can use the FP/HIV Integration Monitoring Tool? </t>
    </r>
    <r>
      <rPr>
        <b/>
        <u/>
        <sz val="11"/>
        <color theme="1"/>
        <rFont val="Calibri"/>
        <family val="2"/>
        <scheme val="minor"/>
      </rPr>
      <t xml:space="preserve">
</t>
    </r>
    <r>
      <rPr>
        <sz val="11"/>
        <color theme="1"/>
        <rFont val="Calibri"/>
        <family val="2"/>
        <scheme val="minor"/>
      </rPr>
      <t xml:space="preserve">The tool can be used by a wide range of stakeholders, including:
• Facility managers 
• Health providers
• Program or project managers
• Implementing agencies
• Community based organizations
• Donors
• MOH staff 
</t>
    </r>
  </si>
  <si>
    <r>
      <rPr>
        <b/>
        <sz val="14"/>
        <color theme="1"/>
        <rFont val="Calibri"/>
        <family val="2"/>
        <scheme val="minor"/>
      </rPr>
      <t>When should this tool be used?</t>
    </r>
    <r>
      <rPr>
        <sz val="11"/>
        <color theme="1"/>
        <rFont val="Calibri"/>
        <family val="2"/>
        <scheme val="minor"/>
      </rPr>
      <t xml:space="preserve">
This tool can be used at any time and with any frequency that the facility feels is appropriate. It may be used early in the course of introducing FP services in an HIV service delivery point for the purpose of determining where to focus quality improvement measures, it may be used in conjunction with SIMS monitoring, or it may be used on a quarterly or annual basis to ensure quality of care is being maintained over time. 
</t>
    </r>
  </si>
  <si>
    <t>INSTRUCTIONS</t>
  </si>
  <si>
    <r>
      <rPr>
        <b/>
        <sz val="14"/>
        <color theme="1"/>
        <rFont val="Calibri"/>
        <family val="2"/>
        <scheme val="minor"/>
      </rPr>
      <t>General Guidance</t>
    </r>
    <r>
      <rPr>
        <b/>
        <u/>
        <sz val="11"/>
        <color theme="1"/>
        <rFont val="Calibri"/>
        <family val="2"/>
        <scheme val="minor"/>
      </rPr>
      <t xml:space="preserve">
</t>
    </r>
    <r>
      <rPr>
        <sz val="11"/>
        <color theme="1"/>
        <rFont val="Calibri"/>
        <family val="2"/>
        <scheme val="minor"/>
      </rPr>
      <t xml:space="preserve">This tool is designed to be used at HIV service delivery points to ensure they are providing high quality voluntary FP services. The tool can be used by a variety of people, but should be completed by someone familiar with the facility, either a facility manager or healthcare provider. The tool can be completed on a computer or laptop using Excel, or can be printed, completed on paper, then entered into Excel. Once values are entered into Excel, the scores are computed automatically.
</t>
    </r>
    <r>
      <rPr>
        <b/>
        <u/>
        <sz val="11"/>
        <color theme="1"/>
        <rFont val="Calibri"/>
        <family val="2"/>
        <scheme val="minor"/>
      </rPr>
      <t xml:space="preserve">
</t>
    </r>
    <r>
      <rPr>
        <sz val="11"/>
        <color theme="1"/>
        <rFont val="Calibri"/>
        <family val="2"/>
        <scheme val="minor"/>
      </rPr>
      <t xml:space="preserve">
</t>
    </r>
  </si>
  <si>
    <r>
      <rPr>
        <b/>
        <sz val="14"/>
        <color theme="1"/>
        <rFont val="Calibri"/>
        <family val="2"/>
        <scheme val="minor"/>
      </rPr>
      <t>Navigation</t>
    </r>
    <r>
      <rPr>
        <b/>
        <u/>
        <sz val="11"/>
        <color theme="1"/>
        <rFont val="Calibri"/>
        <family val="2"/>
        <scheme val="minor"/>
      </rPr>
      <t xml:space="preserve">
</t>
    </r>
    <r>
      <rPr>
        <sz val="11"/>
        <color theme="1"/>
        <rFont val="Calibri"/>
        <family val="2"/>
        <scheme val="minor"/>
      </rPr>
      <t xml:space="preserve">The tool is divided into three parts, indicated by the color of the Excel tab. 
- </t>
    </r>
    <r>
      <rPr>
        <b/>
        <sz val="11"/>
        <color theme="4" tint="-0.499984740745262"/>
        <rFont val="Calibri"/>
        <family val="2"/>
        <scheme val="minor"/>
      </rPr>
      <t xml:space="preserve">BLUE </t>
    </r>
    <r>
      <rPr>
        <sz val="11"/>
        <color theme="1"/>
        <rFont val="Calibri"/>
        <family val="2"/>
        <scheme val="minor"/>
      </rPr>
      <t>tabs contain information about the tool
-</t>
    </r>
    <r>
      <rPr>
        <b/>
        <sz val="11"/>
        <color theme="7"/>
        <rFont val="Calibri"/>
        <family val="2"/>
        <scheme val="minor"/>
      </rPr>
      <t xml:space="preserve">YELLOW </t>
    </r>
    <r>
      <rPr>
        <sz val="11"/>
        <color theme="1"/>
        <rFont val="Calibri"/>
        <family val="2"/>
        <scheme val="minor"/>
      </rPr>
      <t xml:space="preserve">tabs contain the questions to be answered.
-and </t>
    </r>
    <r>
      <rPr>
        <b/>
        <sz val="11"/>
        <color theme="5"/>
        <rFont val="Calibri"/>
        <family val="2"/>
        <scheme val="minor"/>
      </rPr>
      <t>ORANGE</t>
    </r>
    <r>
      <rPr>
        <sz val="11"/>
        <color theme="1"/>
        <rFont val="Calibri"/>
        <family val="2"/>
        <scheme val="minor"/>
      </rPr>
      <t xml:space="preserve"> tabs contain results and resources.
</t>
    </r>
  </si>
  <si>
    <r>
      <rPr>
        <sz val="9"/>
        <color theme="1"/>
        <rFont val="Calibri"/>
        <family val="2"/>
        <scheme val="minor"/>
      </rPr>
      <t>1. Bruce J (1990) Fundamental Elements of the Quality of Care: A Simple Framework. Stud Fam Plann 21: 61–91. 
2. MEAUSRE Evaluation. (2016). Quick investigation of quality (QIQ): a user’s guide for monitoring quality of care in family planning (2nd ed.). Chapel Hill, North Carolina: MEASURE Evaluation, University of North Carolina.</t>
    </r>
    <r>
      <rPr>
        <sz val="11"/>
        <color theme="1"/>
        <rFont val="Calibri"/>
        <family val="2"/>
        <scheme val="minor"/>
      </rPr>
      <t xml:space="preserve">
</t>
    </r>
  </si>
  <si>
    <r>
      <t xml:space="preserve">Male-friendly services
</t>
    </r>
    <r>
      <rPr>
        <sz val="10"/>
        <color theme="1"/>
        <rFont val="Calibri"/>
        <family val="2"/>
        <scheme val="minor"/>
      </rPr>
      <t>Offering male friendly services such as condom provision and male-friendly counseling can help promote male engagement in FP. (Question 4)</t>
    </r>
  </si>
  <si>
    <t>Results indicate this facility does not routinely assess for signs of STI during pelvic exam prior to IUD insertion.</t>
  </si>
  <si>
    <r>
      <t xml:space="preserve">Exam room
</t>
    </r>
    <r>
      <rPr>
        <sz val="10"/>
        <color theme="1"/>
        <rFont val="Calibri"/>
        <family val="2"/>
        <scheme val="minor"/>
      </rPr>
      <t>To provide privacy and comfort for patients, rooms should have adequate seating, be well lit, have visual privacy, and a sound barrier. Additionally, equipment needed for vaginal exams, IUD insertions and removals, and implant insertions and removals, should be readily accessable if the facility provides such services.  (Question 1)</t>
    </r>
  </si>
  <si>
    <r>
      <t xml:space="preserve">IEC materials
</t>
    </r>
    <r>
      <rPr>
        <sz val="10"/>
        <color theme="1"/>
        <rFont val="Calibri"/>
        <family val="2"/>
        <scheme val="minor"/>
      </rPr>
      <t>Culturally approriate and easily understood (e.g. translated into the local language) IEC materials can help clients understand their contraceptive options and make informed decisions.  Such materials may include educational posters, flip charts, or pamphlets, and should be displayed in the facility and available to clients.  (Question 4)</t>
    </r>
  </si>
  <si>
    <r>
      <t xml:space="preserve">Contraceptive storage
</t>
    </r>
    <r>
      <rPr>
        <sz val="10"/>
        <color theme="1"/>
        <rFont val="Calibri"/>
        <family val="2"/>
        <scheme val="minor"/>
      </rPr>
      <t>The facility should have a space for appropriately storing contraceptives, away from water, heat, and direct sunlight to ensure they are not damaged. (Question 6)</t>
    </r>
  </si>
  <si>
    <t>Area</t>
  </si>
  <si>
    <t>&lt;ENTER DATE HERE&gt;</t>
  </si>
  <si>
    <t>FHI 360 and U.S. Agency for International Development. 2013. A Webinar on Safer Conception and Pregnancy Options for Women and Couples with HIV in Resource-Constrained Settings. YouTube video, from a presentation given Feb. 26, 2013, posted by FHI 360, April 3, 2013.</t>
  </si>
  <si>
    <t>Johns Hopkins Bloomberg School of Public Health/Center for Communication Programs and World Health Organization. 2011. Family Planning: A Global Handbook for Providers. Baltimore: Johns Hopkins Bloomberg School of Public Health.</t>
  </si>
  <si>
    <t>Mmeje, Okeoma, Betty Njoroge, Eliud Akama, Anna Leddy, Brooke Breitnauer, Lynae Darbes, Joelle Brown. 2016. Safer Conception Toolkit for HIV-Affected Individuals and Couples and Healthcare Providers. San Francisco, CA: HIVE/BAPAC.</t>
  </si>
  <si>
    <t>Nanda, Kavita, Gretchen S. Stuart, Jennifer Robinson, Andrew L. Gray, Naomi K. Tepper, and Mary E. Gaffield. 2017. “Drug Interactions between Hormonal Contraceptives and Antiretrovirals.” AIDS (London, England), 31(7), 917–52. doi:10.1097/QAD.0000000000001392.</t>
  </si>
  <si>
    <t>Rinehart, Ward, Sharon Rudy, and Megan Drennan. 1998. GATHER Guide to Counseling. Population Reports, Series J. No. 48. Baltimore: Population Information Program, Johns Hopkins Bloomberg School of Public Health.</t>
  </si>
  <si>
    <t>U.S. Agency for International Development (USAID) Bureau of Global Health, Global Health eLearning Center. 2007. Course: Family Planning Counseling. Washington, DC: USAID. </t>
  </si>
  <si>
    <t>U.S. Agency for International Development (USAID). 2016. Decreased Contraceptive Efficacy Reported in Women Living with HIV Who Use Implants While Taking the Antiretroviral Efavirenz. Issue Brief. Washington, DC: USAID.</t>
  </si>
  <si>
    <t>U.S. Agency for International Development (USAID). 2014. Drug Interactions between Hormonal Contraceptive Methods and Anti-Retroviral Medications Used to Treat HIV. Technical Issue Brief. Washington, DC: USAID.</t>
  </si>
  <si>
    <t>U.S. Agency for International Development (USAID). 2013. Hormonal Contraception and HIV. Technical Brief. Washington, DC: USAID.</t>
  </si>
  <si>
    <t>U.S. Agency for International Development (USAID). 2012. Family Planning and HIV Prevention Integration. Issue Brief. Washington, DC: USAID.</t>
  </si>
  <si>
    <t>World Health Organization (WHO). 2017. Hormonal Contraceptive Eligibility for Women at High Risk of HIV: Guidance Statement. Geneva: WHO.</t>
  </si>
  <si>
    <r>
      <rPr>
        <b/>
        <sz val="11"/>
        <color theme="1"/>
        <rFont val="Calibri"/>
        <family val="2"/>
        <scheme val="minor"/>
      </rPr>
      <t>4. Does FP counseling include correct and consistent condom use for dual protection against HIV/STI infection and unintended pregnancy?</t>
    </r>
    <r>
      <rPr>
        <sz val="11"/>
        <color theme="1"/>
        <rFont val="Calibri"/>
        <family val="2"/>
        <scheme val="minor"/>
      </rPr>
      <t xml:space="preserve">
Dual method use describes the use of two contraceptive methods: a barrier method for protection against sexually transmitted infections (STIs) and another method for protection against unintended pregnancy. The contraceptives that offer the best pregnancy prevention do not protect against STIs. Thus, simultaneous condom use for disease prevention should be recommended to all clients.</t>
    </r>
  </si>
  <si>
    <t xml:space="preserve">5. Does this facility provide safe pregnancy counseling for HIV+  girls and women who are currently pregnant or wish to become pregnant? </t>
  </si>
  <si>
    <t>8. Does counselling for HIV negative girls and women include messages about the potential for increased risk of HIV acquisition while using a hormonal contraceptive method?</t>
  </si>
  <si>
    <t xml:space="preserve">9. Does this facility provide and promote couples counseling?
</t>
  </si>
  <si>
    <r>
      <t xml:space="preserve">FP counselling
</t>
    </r>
    <r>
      <rPr>
        <sz val="10"/>
        <color theme="1"/>
        <rFont val="Calibri"/>
        <family val="2"/>
        <scheme val="minor"/>
      </rPr>
      <t>Staff should provide high quality, voluntary FP conseling to ensure the delivery of quality, rights-based FP services. FP counseling may include a discussion of topics such as marital/relationship status, number of living children, desire for more children, timing of next child, partner’s attitude about FP, and HIV/STIs. Counseling should also be tailored to the patients unique situation. For example, if a female patient is HIV+, counseling topics could include safe pregnancy counseling if she wishes to a child, and information about potential drug interactions between hormonal FP and ARVs or TB medication. (Questions 3-9)</t>
    </r>
  </si>
  <si>
    <r>
      <t xml:space="preserve">3. Does this facility provide STI screening prior to IUD insertion?
</t>
    </r>
    <r>
      <rPr>
        <sz val="11"/>
        <color theme="1"/>
        <rFont val="Calibri"/>
        <family val="2"/>
        <scheme val="minor"/>
      </rPr>
      <t>This assessment may be syndromic or clinical</t>
    </r>
  </si>
  <si>
    <t>6. Is additional FP training available to service providers, if needed?
This could include: on-the-job training, extra support, on-site mentorship, off-site training, etc.</t>
  </si>
  <si>
    <t>5. Are the IEC materials comprehensible by those who cannot read or translated into the local language?</t>
  </si>
  <si>
    <r>
      <t xml:space="preserve">1. Does this facility provide referrals for FP services?
</t>
    </r>
    <r>
      <rPr>
        <sz val="11"/>
        <color theme="1"/>
        <rFont val="Calibri"/>
        <family val="2"/>
        <scheme val="minor"/>
      </rPr>
      <t>Please list the names of two referral sites in the comments.</t>
    </r>
  </si>
  <si>
    <t>IUDs</t>
  </si>
  <si>
    <t>Below the detailed results, there is an Action Plan section where you should detail the next steps needed to address any areas with low scores. Below is an example of the action plan section.</t>
  </si>
  <si>
    <t xml:space="preserve">How does this facility offer FP services to HIV service clients? </t>
  </si>
  <si>
    <t>FP services include counseling and method provision.</t>
  </si>
  <si>
    <t>6. Does FP counseling for HIV+ girls and women include messages about potential drug interactions between hormonal FP methods and ARVs?</t>
  </si>
  <si>
    <t>7. Does FP counseling for HIV+ girls and women include messages about potential drug interactions between hormonal FP methods and TB medications?</t>
  </si>
  <si>
    <r>
      <rPr>
        <b/>
        <sz val="11"/>
        <color theme="1"/>
        <rFont val="Calibri"/>
        <family val="2"/>
        <scheme val="minor"/>
      </rPr>
      <t xml:space="preserve">1. Does this facility provide or refer for any of the following FP methods? </t>
    </r>
    <r>
      <rPr>
        <sz val="11"/>
        <color theme="1"/>
        <rFont val="Calibri"/>
        <family val="2"/>
        <scheme val="minor"/>
      </rPr>
      <t xml:space="preserve">
Please tick one box for each method. Note: If an outside organization comes to the facility to provide the method, but otherwise the method is not provided, do not select provided at this facility.</t>
    </r>
  </si>
  <si>
    <t>FP Method</t>
  </si>
  <si>
    <r>
      <t xml:space="preserve">2. Typically, how many days per week are clients able to access the following FP methods?
</t>
    </r>
    <r>
      <rPr>
        <sz val="11"/>
        <color theme="1"/>
        <rFont val="Calibri"/>
        <family val="2"/>
        <scheme val="minor"/>
      </rPr>
      <t xml:space="preserve">
Please tick one box for each method.</t>
    </r>
  </si>
  <si>
    <r>
      <rPr>
        <b/>
        <sz val="11"/>
        <color theme="1"/>
        <rFont val="Calibri"/>
        <family val="2"/>
        <scheme val="minor"/>
      </rPr>
      <t xml:space="preserve">1. Go to the room where FP clients are examined. Are the following true of the exam room?
</t>
    </r>
    <r>
      <rPr>
        <sz val="11"/>
        <rFont val="Calibri"/>
        <family val="2"/>
        <scheme val="minor"/>
      </rPr>
      <t>Select Yes or No for each line below. 
Verify by observation.</t>
    </r>
  </si>
  <si>
    <r>
      <t xml:space="preserve">2. Go to the room where FP counseling takes place. Are the following job aids available?
</t>
    </r>
    <r>
      <rPr>
        <sz val="11"/>
        <color theme="1"/>
        <rFont val="Calibri"/>
        <family val="2"/>
        <scheme val="minor"/>
      </rPr>
      <t>Verify by observation.</t>
    </r>
  </si>
  <si>
    <r>
      <t xml:space="preserve">3. Go to the room where FP clients wait to be seen. Are the following true of the waiting area?
</t>
    </r>
    <r>
      <rPr>
        <sz val="11"/>
        <color theme="1"/>
        <rFont val="Calibri"/>
        <family val="2"/>
        <scheme val="minor"/>
      </rPr>
      <t>Verify by observation.</t>
    </r>
  </si>
  <si>
    <r>
      <t xml:space="preserve">Training in FP
</t>
    </r>
    <r>
      <rPr>
        <sz val="10"/>
        <color theme="1"/>
        <rFont val="Calibri"/>
        <family val="2"/>
        <scheme val="minor"/>
      </rPr>
      <t>All staff providing FP services should be trained in FP at least every 3 years. (Question 2)</t>
    </r>
  </si>
  <si>
    <r>
      <rPr>
        <b/>
        <sz val="11"/>
        <color theme="1"/>
        <rFont val="Calibri"/>
        <family val="2"/>
        <scheme val="minor"/>
      </rPr>
      <t xml:space="preserve">6. Are permanent signs displayed on the street or on the exterior indicating that FP services are available at this facility? 
</t>
    </r>
    <r>
      <rPr>
        <sz val="11"/>
        <color theme="1"/>
        <rFont val="Calibri"/>
        <family val="2"/>
        <scheme val="minor"/>
      </rPr>
      <t>Verify by observation.</t>
    </r>
  </si>
  <si>
    <r>
      <t xml:space="preserve">7. Does the facility have a space for appropriately storing contraceptives, away from water, heat, and direct sunlight? 
</t>
    </r>
    <r>
      <rPr>
        <sz val="11"/>
        <color theme="1"/>
        <rFont val="Calibri"/>
        <family val="2"/>
        <scheme val="minor"/>
      </rPr>
      <t>Verify by observation.</t>
    </r>
  </si>
  <si>
    <t>Freyder, Mary, Leslie Craig, and Aiko Kaji. 2016. Monitoring the Integration of Family Planning and HIV Services: A Manual to Support the Use of Indicators to Measure Progress toward PEPFAR’s 90-90-90 Targets and Protect Women’s Reproductive Rights. Chapel Hill, NC: MEASURE Evaluation, University of North Carolina.</t>
  </si>
  <si>
    <t>Population Council. 2013. “Improving Quality of Care in Family Planning.” http://www.popcouncil.org/news/improving-quality-of-care-in-family-planning.</t>
  </si>
  <si>
    <t>Population Reference Bureau. 2002-2003. New Perspectives on Quality of Care Series. Washington, DC: Population Reference Bureau.</t>
  </si>
  <si>
    <t>World Health Organization (WHO). 2017. Consolidated Guideline on Sexual and Reproductive Health and Rights of Women Living with HIV. Geneva: WHO.</t>
  </si>
  <si>
    <t>FHI 360. 2013. Positive Connections: Leading Information and Support Groups for Adolescents Living with HIV. Durham, NC: FHI 360.</t>
  </si>
  <si>
    <t>Population Services International (PSI). 2014. Making Your Health Services Youth-Friendly: A Guide for Program Planners and Implementers. Washington, DC: PSI.</t>
  </si>
  <si>
    <t xml:space="preserve">U.S. Agency for International Development, Bill and Melinda Gates Foundation, FHI 360, University of Manitoba. 2016. Monitoring Guide and Toolkit for Key Population HIV Prevention, Care, and Treatment Programs. Durham, NC: FHI 360. </t>
  </si>
  <si>
    <t>World Health Organization (WHO). 2015. Medical Eligibility Criteria for Contraceptive Use. Geneva: WHO.</t>
  </si>
  <si>
    <t>World Health Organization (WHO), United Nations Population Fund, Joint United Nations Program on HIV/AIDS, Global Network of Sex Work Projects, The World Bank. 2013. Implementing Comprehensive HIV/STI Programmes with Sex Workers: Practical Approaches from Collaborative Interventions. Geneva: WHO.</t>
  </si>
  <si>
    <t>Buxbaum, Ann, Nancy Murray, and Ricardo Vernon, eds. (Management Sciences for Health). 1993. “Using CQI to Strengthen Family Planning Programs.” Special issue, The Family Planning Manager, 2(1) January/February.</t>
  </si>
  <si>
    <t>EngenderHealth. 2003. COPE® Handbook: A Process for Improving Quality in Health Services (Revised Edition). New York: EngenderHealth.</t>
  </si>
  <si>
    <t>EngenderHealth. 2003. COPE® for Reproductive Health Services: A Toolbook to Accompany the COPE® Handbook. New York: EngenderHealth.</t>
  </si>
  <si>
    <t>Marquez, Lani and Linda Kean. 2002. “Making Supervision Supportive and Sustainable: New Approaches to Old Problems,” Maximizing Access and Quality Papers No. 4, supplement, Population Reports 30 (4):1-28.</t>
  </si>
  <si>
    <t>Facility infrastructure</t>
  </si>
  <si>
    <t>FHI 360. 2015. Checklist for Screening Clients Who Want to Initiate Combined Oral Contraceptives. Durham, NC: FHI 360.</t>
  </si>
  <si>
    <t>FHI 360. 2015. Checklist for Screening Clients Who Want to Initiate DMPA (or NET-EN). Durham, NC: FHI 360.</t>
  </si>
  <si>
    <t>FHI 360. 2015. Checklist for Screening Clients Who Want to Initiate Use of the Copper IUD. Durham, NC: FHI 360.</t>
  </si>
  <si>
    <t>FHI 360. 2017. Checklist for Screening Clients Who Want to Initiate Use of the LNG-IUS. Durham, NC: FHI 360.</t>
  </si>
  <si>
    <t>FHI 360. 2015. Checklist for Screening Clients Who Want to Initiate Contraceptive Implants. Durham, NC: FHI 360.</t>
  </si>
  <si>
    <t>FHI 360. 2015. How to Be Reasonably Sure a Client Is Not Pregnant. Durham, NC: FHI 360.</t>
  </si>
  <si>
    <t xml:space="preserve">Johns Hopkins Center for Communication Programs (JHCCP). 2017. Do You Know Your Family Planning Choices? (wall chart). Baltimore, MD: JHCCP.  </t>
  </si>
  <si>
    <t>USAID and FHI 360. 2016. WHO Medical Eligibility Criteria for Contraceptive Use: Quick Reference Chart for Category 3 and 4 (wall chart). Durham, NC: FHI 360.</t>
  </si>
  <si>
    <t>World Health Organization (WHO). 2015. Medical Eligibility Criteria Wheel for Contraceptive Use. Geneva: WHO.</t>
  </si>
  <si>
    <t>Lebetkin, Elena. 2015. Situation Analysis of Community-Based Referrals for Family Planning: A Review of the Evidence and Recommendations for Future Research and Programs. Arlington, VA: Advancing Partners &amp; Communities.</t>
  </si>
  <si>
    <t>MEASURE Evaluation. 2013. Referral Systems Assessment and Monitoring Toolkit. Chapel Hill, NC: MEASURE Evaluation, University of North Carolina.</t>
  </si>
  <si>
    <t>U.S. Agency for International Development|Deliver Project, Task Order 1. 2011. The Logistics Handbook: A Practical Guide for the Supply Chain Management of Health Commodities. Arlington, VA: USAID|Deliver Project.</t>
  </si>
  <si>
    <t>U.S. Agency for International Development|Deliver Project, Task Order 4., 2014. Family Planning and HIV Integrated Supply Chains. Arlington, VA: USAID|Deliver Project.</t>
  </si>
  <si>
    <t>U.S. Agency for International Development (USAID) Bureau of Global Health, Global Health eLearning Center. 2012. Course: Logistics for Health Commodities. Washington, DC: USAID.</t>
  </si>
  <si>
    <t>FP/HIV Programming</t>
  </si>
  <si>
    <t>EngenderHealth. 2014. Integrating Family Planning and Antiretroviral Therapy: A Client-Oriented Service Model. New York: EngenderHealth.</t>
  </si>
  <si>
    <t>Family Planning 2020 (FP2020). 2017. “Rights-Based Family Planning Programs.” http://www.familyplanning2020.org/microsite/rightsinfp. Washington, DC: FP2020.</t>
  </si>
  <si>
    <t>Farrell, Betty L. 2007. Family planning–integrated HIV services: A framework for integrating family planning and antiretroviral therapy services. New York: The ACQUIRE Project/EngenderHealth.</t>
  </si>
  <si>
    <t>FHI 360. 2013. Integrating Family Planning into HIV Programs: Evidence-Based Practices. Durham, NC: FHI 360.</t>
  </si>
  <si>
    <t>K4Health. 2017. “Family Planning and HIV Services Integration Toolkit.” Last modified March 10. Baltimore, MD: Johns Hopkins University Center for Communication Programs.</t>
  </si>
  <si>
    <t>Ippoliti, Nicole B., Geeta Nanda, and Rose Wilcher. 2017. “Meeting the Reproductive Health Needs of Female Key Populations Affected by HIV in Low- and Middle-Income Countries: A Review of the Evidence.” Studies in Family Planning 48(2): 121-51. doi:10.1111/sifp.12020.</t>
  </si>
  <si>
    <t>Petruney, Tricia. 2014. “Meeting the Family Planning Needs of Women and Couples Affected by HIV.” Guest Post, EngenderHealth. August 20.</t>
  </si>
  <si>
    <t>Petruney, Tricia. 2014. “From Roots to Results: Evidence-Based Practices for Integrating Family Planning into HIV Programs.” April 21. https://prezi.com/mwk7mypyw9q7/integrating-family-planning-into-hiv-programs/.</t>
  </si>
  <si>
    <t>U.S. Agency for International Development (USAID) Bureau of Global Health, Global Health eLearning Center. 2017. Course: Family Planning and HIV Service Integration. Washington, DC: USAID. </t>
  </si>
  <si>
    <t>Wilcher, Rose, Tricia Petruney, Willard Cates Jr. 2013. “The Role of Family Planning in Elimination of New Pediatric HIV Infection.” Current Opinion HIV AIDS 8(5): 490-97. doi:10.1097/COH.0b013e3283632bd7.</t>
  </si>
  <si>
    <t>Wilcher, Rose, Willard Cates Jr., and Simon Gregson. 2009. “Family Planning and HIV: Strange Bedfellows No Longer.” supplement, AIDS 23: S1-S6. doi: 10.1097/01.aids.0000363772.45635.35.</t>
  </si>
  <si>
    <t>Wilcher, Rose, and Willard Cates. 2009. “Reproductive Choices for Women with HIV.” Bulletin of the World Health Organization 87: 833-39.</t>
  </si>
  <si>
    <t>World Health Organization (WHO), U.S. Agency for International Development, Family Health International. 2009. Strategic Considerations for Strengthening the Linkages between Family Planning and HIV/AIDS Policies, Programs, and Services. Geneva: WHO.</t>
  </si>
  <si>
    <t>World Health Organization (WHO) and International Planned Parenthood Foundation (IPPF). 2016. “Sexual and Reproductive Health and Rights and HIV Linkages Toolkit.” http://toolkit.srhhivlinkages.org. Geneva: WHO.</t>
  </si>
  <si>
    <t>Quality of Care</t>
  </si>
  <si>
    <t xml:space="preserve">Bruce, Judith. 1990. “Fundamental Elements of the Quality of Care: A Simple Framework.” Studies in Family Planning 21 (2): 61-91. </t>
  </si>
  <si>
    <t>Creel, Liz C., Justine C. Sass, and Nancy V. Yinger. 2002. Overview of Quality of Care in Reproductive Health: Definitions and Measurements of Quality. New Perspectives on Quality of Care Services. Washington, DC: Population Council and Population Reference Bureau.</t>
  </si>
  <si>
    <t xml:space="preserve">John Snow (JSI) and Family Planning Service Expansion and Technical Support (SEATS II). 2000. Mainstreaming Quality Improvement in Family Planning and Reproductive Health Services Delivery: Context and Case Studies. Washington, DC: U.S. Agency for International Development. </t>
  </si>
  <si>
    <t>MEASURE Evaluation. 2016. Quick Investigation of Quality: A User’s Guide for Monitoring Quality of Care in Family Planning (Second Edition). Chapel Hill, NC: MEASURE Evaluation, University of North Carolina.</t>
  </si>
  <si>
    <t>World Health Organization (WHO). 2017. Quality of Care in Contraceptive Information and Services, Based on Human Rights Standards: A Checklist for Health Care Providers. Geneva: WHO.</t>
  </si>
  <si>
    <t>Population Council. 2015 . The Balanced Counseling Strategy Plus (BCS+): A Toolkit for Family Planning Service Providers Working in High HIV/STI Prevalence Settings (Third Edition). New York: Population Council.</t>
  </si>
  <si>
    <t>World Health Organization (WHO). 2017. Hormonal Contraceptive Eligibility for Women at High Risk of HIV: Frequently Asked Questions  . Geneva: WHO.</t>
  </si>
  <si>
    <t>ABOUT THIS TOOL</t>
  </si>
  <si>
    <r>
      <rPr>
        <b/>
        <sz val="14"/>
        <color theme="1"/>
        <rFont val="Calibri"/>
        <family val="2"/>
        <scheme val="minor"/>
      </rPr>
      <t>How to fill out the tool</t>
    </r>
    <r>
      <rPr>
        <b/>
        <u/>
        <sz val="11"/>
        <color theme="1"/>
        <rFont val="Calibri"/>
        <family val="2"/>
        <scheme val="minor"/>
      </rPr>
      <t xml:space="preserve">
</t>
    </r>
    <r>
      <rPr>
        <sz val="11"/>
        <color theme="1"/>
        <rFont val="Calibri"/>
        <family val="2"/>
        <scheme val="minor"/>
      </rPr>
      <t>Select the first yellow tab, and fill in the Background Information about the facility. Then select the first section tab, "1-Counseling". Here you will see questions in the "Questions" column, and response options in the "Response" column. To complete the tool, read the question and select the response that corresponds to your facility.</t>
    </r>
    <r>
      <rPr>
        <b/>
        <u/>
        <sz val="11"/>
        <color theme="1"/>
        <rFont val="Calibri"/>
        <family val="2"/>
        <scheme val="minor"/>
      </rPr>
      <t xml:space="preserve">
</t>
    </r>
  </si>
  <si>
    <t>If a question is not applicable based on your response to a previous question, the question will be automatically crossed out.</t>
  </si>
  <si>
    <r>
      <rPr>
        <b/>
        <sz val="14"/>
        <color theme="1"/>
        <rFont val="Calibri"/>
        <family val="2"/>
        <scheme val="minor"/>
      </rPr>
      <t>Viewing results</t>
    </r>
    <r>
      <rPr>
        <b/>
        <u/>
        <sz val="11"/>
        <color theme="1"/>
        <rFont val="Calibri"/>
        <family val="2"/>
        <scheme val="minor"/>
      </rPr>
      <t xml:space="preserve">
</t>
    </r>
    <r>
      <rPr>
        <sz val="11"/>
        <color theme="1"/>
        <rFont val="Calibri"/>
        <family val="2"/>
        <scheme val="minor"/>
      </rPr>
      <t>After you complete each section, you are able to view section-specific scores on the Dashboard tab. A sample dashboard is shown below. For each section, the maximum possible score is 100%.</t>
    </r>
  </si>
  <si>
    <r>
      <t xml:space="preserve">The tool also provides an option to see a detailed breakdown of results for each section. Detailed results can be found in the </t>
    </r>
    <r>
      <rPr>
        <b/>
        <sz val="11"/>
        <color theme="5" tint="-0.249977111117893"/>
        <rFont val="Calibri"/>
        <family val="2"/>
        <scheme val="minor"/>
      </rPr>
      <t>orange tabs</t>
    </r>
    <r>
      <rPr>
        <sz val="11"/>
        <color theme="1"/>
        <rFont val="Calibri"/>
        <family val="2"/>
        <scheme val="minor"/>
      </rPr>
      <t xml:space="preserve"> labeled with the title of the section. You can also get to the detailed results for each section by clicking on each box as indicated by the red arrow above.</t>
    </r>
  </si>
  <si>
    <t>The detailed results show the key components of each section. For each component you can read the measurement criteria which would yield a full score, the scores received in those areas, and an explanation of why the full score may not have been received. Below is an example of the detailed results section.</t>
  </si>
  <si>
    <t xml:space="preserve">After you complete the action plan for each section, the ation plans are all combined on the Action Plan tab. This tab can be used to view all identified next steps. </t>
  </si>
  <si>
    <t xml:space="preserve">The last tab in the workbook is the Resources tab. This tab provides online resources, organized around each section of the tool. Please refer to these resources should you need any guidance or further information to assist you in identifying action items. The resources also include up-to-date provider tools and training resources to help ensure facility staff have access to the latest research and guidance. </t>
  </si>
  <si>
    <t>U.S. Agency for International Development, World Health Organization. 2012. The Training Resource Package for Family Planning (TRP). https://www.fptraining.org/. Baltimore, MD: Knowledge for Health (K4Health), Johns Hopkins University.</t>
  </si>
  <si>
    <t>The purpose of this quality assurance tool is to help HIV service delivery providers and managers ensure that their health site is providing high quality, voluntary FP services. In order to improve the quality of services, careful and routine monitoring is needed to ensure improvement efforts are effective. This tool will offer insights into the strengths and weakness of key elements of FP service delivery. Through element-specific scoring, the tool will help users ensure that global and national standards and best practices are being met, and that crucial components of client support are being offered. The tool provides a comprehensive dashboard and element specific score that will show users how well they performed overall and in specific areas. For areas that need improvement, there is an option to develop an action plan that helps the user identify next steps, benchmarks and a time frame for quality improvement. The process of completing this tool and identifying specific actions to improve quality can also serve as a starting point for broader discussions with stakeholders and/or partners interested in improving quality of FP services.</t>
  </si>
  <si>
    <t xml:space="preserve">Training in FP is essential to delivering high-quality FP services within HIV service delivery settings. Within an integrated setting, training that addresses attitudes, in addition to knowledge and skills, can help ensure that providers are able to adhere to the principles of informed choice and rights-based care. Training should emphasize the following principles:
HIV-positive individuals should be provided with information on, and be able to exercise voluntary choices about, their health, including their reproductive health.
• The USG, including PEPFAR, supports a person’s right to choose the number, timing, and spacing of their children, as well as use of family planning methods, regardless of their HIV/AIDS status.
• FP use should always be a choice, made freely and voluntarily, independent of the person’s HIV status.
• The decision to use or not to use FP should be free of any discrimination, stigma, coercion, duress, or deceit and informed by accurate, comprehensible information and access to a variety of methods.
• Access to and provision of health services, including ARVs, for an HIV-positive person should never be conditioned on that person’s choice to accept or reject any other service (other than what may be necessary to ensure the safe use of ART).
• HIV-positive women who wish to have children should have access to safe and non-judgmental pregnancy counseling services.
As a good practice, any training should be followed up with supportive supervision and regular refresher trainings.   </t>
  </si>
  <si>
    <r>
      <t xml:space="preserve">2. When a client is found to have a need for FP, does this facility routinely screen the client to determine what FP services are appropriate?
</t>
    </r>
    <r>
      <rPr>
        <sz val="11"/>
        <color theme="1"/>
        <rFont val="Calibri"/>
        <family val="2"/>
        <scheme val="minor"/>
      </rPr>
      <t>Depending on the individual client and their needs, screening topics can include reproductive goals, prior pregnancies, living and family situation, FP knowledge, previously used FP methods and satisfaction with use, and any FP-related concerns.</t>
    </r>
  </si>
  <si>
    <r>
      <rPr>
        <b/>
        <sz val="11"/>
        <color theme="1"/>
        <rFont val="Calibri"/>
        <family val="2"/>
        <scheme val="minor"/>
      </rPr>
      <t>4. Does this facility provide male-friendly services to promote male engagement in FP?</t>
    </r>
    <r>
      <rPr>
        <sz val="11"/>
        <color theme="1"/>
        <rFont val="Calibri"/>
        <family val="2"/>
        <scheme val="minor"/>
      </rPr>
      <t xml:space="preserve">
Examples include: condom demonstrations for men and boys, inclusion of men and boys in ANC visits, etc.</t>
    </r>
  </si>
  <si>
    <t xml:space="preserve">Performing routine quality assurance assessments followed by targeted quality improvement efforts will help ensure that programmatic weaknesses are addressed in an effective and realistic manner, while also helping to identify and maintain any programmatic elements that are functioning well. In completing this tool, you have identified both strengths and weaknesses in the delivery of FP services in your facility, as well as outlined actionable steps to improve the quality of such services, responsible persons, and a timeline for each action. Below you will find the comprehensive action plan, which can be printed for distribution, or used as a focal point for group discussions and/or stakeholder meetings. You may also consider establishing benchmarks for quality improvement. Informed by baseline data, benchmarks are reasonable milestones or outcomes towards improvements over a specific time-period, and allow progress to be routinely tracked by comparing data. 
 It is also important to identify the date of the next assessment. Depending on the timeline for the action steps, you may wish to repeat this assessment quarterly, every six months, or annually and compare the results over time to ensure actions items are effective in leading to improved quality.   </t>
  </si>
  <si>
    <r>
      <rPr>
        <b/>
        <sz val="11"/>
        <color theme="1"/>
        <rFont val="Calibri"/>
        <family val="2"/>
        <scheme val="minor"/>
      </rPr>
      <t xml:space="preserve">3. Does this facility provide FP counseling? </t>
    </r>
    <r>
      <rPr>
        <sz val="11"/>
        <color theme="1"/>
        <rFont val="Calibri"/>
        <family val="2"/>
        <scheme val="minor"/>
      </rPr>
      <t xml:space="preserve">
FP counseling may include a discussion of topics such as marital/relationship status, number of living children, desire for more children, timing of next child, partner’s attitude about FP, and HIV/STIs. Note that counseling on FP methods in order of effectiveness may help to improve women's retention of information on long-acting reversible contraceptives.</t>
    </r>
  </si>
  <si>
    <t xml:space="preserve">At a minimum, all sites offering integrated services should provide quality counseling on FP to increase knowledge about FP options, connect girls and women and couples to FP services, ensure those in need of FP receive a method, and that HIV+ girls and women, sero-discordant couples, and HIV+ couples desiring a child receive safe conception/safe pregnancy services. 
High quality, voluntary FP counseling is essential to ensuring the delivery of quality, rights-based FP services. FP counseling should cover a range of topics specific to the individual client, and include the following topics:
• Fertility intentions to help girls and women determine if and when they wish to become pregnant
• Information on FP methods, including effectiveness, duration of effectiveness, and side effects
• The importance of dual method use to prevent both HIV and unintended pregnancy
• Hormonal contraceptive use and HIV acquisition
• Hormonal contraceptive use and ART interactions for girls and women using Efavirenz (EFV) based ART
• Safe conception to help HIV-positive women and sero-discordant couples achieve their fertility intentions.
A chart review or observation of client-provider interactions can be beneficial to ensure a quality assessment of counseling services.
</t>
  </si>
  <si>
    <t>Training on FP</t>
  </si>
  <si>
    <t>Training on the provision of youth or adolescent-friendly services</t>
  </si>
  <si>
    <t>Number of staff trained who provide FP services to HIV service clients</t>
  </si>
  <si>
    <t xml:space="preserve">Total number of staff trained </t>
  </si>
  <si>
    <r>
      <rPr>
        <b/>
        <sz val="11"/>
        <color theme="1"/>
        <rFont val="Calibri"/>
        <family val="2"/>
        <scheme val="minor"/>
      </rPr>
      <t>Training on the provision of key-population or high-risk population friendly services.</t>
    </r>
    <r>
      <rPr>
        <sz val="11"/>
        <color theme="1"/>
        <rFont val="Calibri"/>
        <family val="2"/>
        <scheme val="minor"/>
      </rPr>
      <t xml:space="preserve"> Examples of key and high-risk populations include: female sex workers, long distance truck drivers, sero-discordant couples, MSM, etc.</t>
    </r>
  </si>
  <si>
    <t>Training on the provision and removal of contraceptive implants</t>
  </si>
  <si>
    <t xml:space="preserve">Training on the sexual and reproductive rights of people living with HIV </t>
  </si>
  <si>
    <t>3. In the past 6 months, have clients been turned away or asked to return a different day because there were no trained staff available to provide the method they requested?</t>
  </si>
  <si>
    <r>
      <t xml:space="preserve">4. Do you think the facility has enough staff trained in FP services to handle the current demand for FP services? 
</t>
    </r>
    <r>
      <rPr>
        <sz val="11"/>
        <color theme="1"/>
        <rFont val="Calibri"/>
        <family val="2"/>
        <scheme val="minor"/>
      </rPr>
      <t>(Please explain in comments)</t>
    </r>
  </si>
  <si>
    <t>Training on the provision and removal of IUDs</t>
  </si>
  <si>
    <r>
      <t xml:space="preserve">Training on voluntarism and informed choice
</t>
    </r>
    <r>
      <rPr>
        <sz val="11"/>
        <color theme="1"/>
        <rFont val="Calibri"/>
        <family val="2"/>
        <scheme val="minor"/>
      </rPr>
      <t>This could include USG family planning and HIV compliance training.</t>
    </r>
  </si>
  <si>
    <t>Column 1</t>
  </si>
  <si>
    <t>Column 2</t>
  </si>
  <si>
    <r>
      <t xml:space="preserve">2. How many staff have received the following training, either pre-service or in-service, in the last three years? 
</t>
    </r>
    <r>
      <rPr>
        <sz val="11"/>
        <color theme="1"/>
        <rFont val="Calibri"/>
        <family val="2"/>
        <scheme val="minor"/>
      </rPr>
      <t xml:space="preserve">For each row, in Column 1 report the total number of staff trained in the specified topic area who provide FP services to HIV service clients (the staff in question 1). In Column 2, report the total number of staff trained in the specified topic area, even if they do not currently provide FP services. Only the first column is scored. </t>
    </r>
  </si>
  <si>
    <t>The values in column 2 can help you understand if there are trained staff that could be used to address gaps in trained providers.</t>
  </si>
  <si>
    <r>
      <t xml:space="preserve">Training in Youth-friend services
</t>
    </r>
    <r>
      <rPr>
        <sz val="10"/>
        <color theme="1"/>
        <rFont val="Calibri"/>
        <family val="2"/>
        <scheme val="minor"/>
      </rPr>
      <t>Staff should be trained in adolescent development and working with young people. This includes effective communication skills and better  understanding of providers’ own values regarding youth, sexually active youth, and providing FP services to youth. (Question 2)</t>
    </r>
  </si>
  <si>
    <r>
      <t xml:space="preserve">Training in key population friendly services
</t>
    </r>
    <r>
      <rPr>
        <sz val="10"/>
        <color theme="1"/>
        <rFont val="Calibri"/>
        <family val="2"/>
        <scheme val="minor"/>
      </rPr>
      <t>Staff should shouldbe trained in the provision of FP services to key populations, and have the capacity to appropriately address the FP needs of their key population clients. (Question 2)</t>
    </r>
  </si>
  <si>
    <r>
      <t xml:space="preserve">Training in IUDs
</t>
    </r>
    <r>
      <rPr>
        <sz val="10"/>
        <color theme="1"/>
        <rFont val="Calibri"/>
        <family val="2"/>
        <scheme val="minor"/>
      </rPr>
      <t>Staff who are inserting or removing IUDs should have received training for insertion/removal within the last 3 years. (Question 2)</t>
    </r>
  </si>
  <si>
    <r>
      <t xml:space="preserve">Training in contraceptive implants
</t>
    </r>
    <r>
      <rPr>
        <sz val="10"/>
        <color theme="1"/>
        <rFont val="Calibri"/>
        <family val="2"/>
        <scheme val="minor"/>
      </rPr>
      <t>Staff who are inserting or removing implants should have received training for insertion/removal within the last 3 years. (Question 2)</t>
    </r>
  </si>
  <si>
    <r>
      <t xml:space="preserve">Training on the sexual and reproductive rights of people living with HIV
</t>
    </r>
    <r>
      <rPr>
        <sz val="10"/>
        <color theme="1"/>
        <rFont val="Calibri"/>
        <family val="2"/>
        <scheme val="minor"/>
      </rPr>
      <t>Staff should have training on sexual and reproductive rights of PLHIV. (Question 2)</t>
    </r>
  </si>
  <si>
    <r>
      <t xml:space="preserve">Training on voluntarism and informed choice
</t>
    </r>
    <r>
      <rPr>
        <sz val="10"/>
        <color theme="1"/>
        <rFont val="Calibri"/>
        <family val="2"/>
        <scheme val="minor"/>
      </rPr>
      <t>FP staff should have training on voluntarism and informed choice. (Question 2)</t>
    </r>
  </si>
  <si>
    <r>
      <t xml:space="preserve">Adequate number of staff 
</t>
    </r>
    <r>
      <rPr>
        <sz val="10"/>
        <color theme="1"/>
        <rFont val="Calibri"/>
        <family val="2"/>
        <scheme val="minor"/>
      </rPr>
      <t>Facilities should have an adequate number of trained staff. Lack of trained staff could lead to lower-quality services and should be remedied to ensure all clients are able to receive services in a timely manner, have access to the full range of FP methods available at this facility, and to ensure existing staff can maintain their workloads. (Questions 3 &amp; 4)</t>
    </r>
  </si>
  <si>
    <t>Facilities supported by The President’s Emergency Plan for AIDS Relief (PEPFAR) may also be familiar with PEPFAR-specific monitoring efforts. As part of the USG response to HIV/AIDS, PEPFAR has evolved greatly from an “emergency response” in 2004, to its current focus on sustainable control of the epidemic and achieving an AIDS-free generation through the 90-90-90 global goals: 90 percent of people with HIV diagnosed, 90 percent of them on ART and 90 percent of them achieving viral suppression by 2020. Currently, PEPFAR’s Site Improvement through Monitoring System (SIMS) aims to assess adherence to PEPFAR standards of care and service delivery and track certain aspects of FP service delivery that would help ensure all clients of HIV services have access to high quality, voluntary FP counseling and services. However, SIMS is not meant to help users assess the quality of FP services or the strengths and weaknesses of programs. Thus when implemented either in addition to SIMS or as a stand-alone tool, users will find that completing this assessment will help facilities understand in greater detail why a site may not be performing up to standard, and assist them in identifying actionable steps they can take to make lasting improvements.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</si>
</sst>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33" x14ac:knownFonts="1">
    <font>
      <sz val="11"/>
      <color theme="1"/>
      <name val="Calibri"/>
      <family val="2"/>
      <scheme val="minor"/>
    </font>
    <font>
      <sz val="12"/>
      <color theme="1"/>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b/>
      <u/>
      <sz val="11"/>
      <color theme="1"/>
      <name val="Calibri"/>
      <family val="2"/>
      <scheme val="minor"/>
    </font>
    <font>
      <b/>
      <sz val="12"/>
      <color theme="1"/>
      <name val="Calibri"/>
      <family val="2"/>
      <scheme val="minor"/>
    </font>
    <font>
      <sz val="12"/>
      <color theme="1"/>
      <name val="Calibri"/>
      <family val="2"/>
      <scheme val="minor"/>
    </font>
    <font>
      <u/>
      <sz val="11"/>
      <color theme="1"/>
      <name val="Calibri"/>
      <family val="2"/>
      <scheme val="minor"/>
    </font>
    <font>
      <sz val="8"/>
      <color rgb="FF000000"/>
      <name val="Segoe UI"/>
      <family val="2"/>
    </font>
    <font>
      <b/>
      <sz val="7"/>
      <color theme="1"/>
      <name val="Times New Roman"/>
      <family val="1"/>
    </font>
    <font>
      <sz val="10"/>
      <color theme="1"/>
      <name val="Calibri"/>
      <family val="2"/>
      <scheme val="minor"/>
    </font>
    <font>
      <sz val="11"/>
      <color theme="0" tint="-4.9989318521683403E-2"/>
      <name val="Calibri"/>
      <family val="2"/>
      <scheme val="minor"/>
    </font>
    <font>
      <sz val="11"/>
      <color rgb="FFC00000"/>
      <name val="Calibri"/>
      <family val="2"/>
      <scheme val="minor"/>
    </font>
    <font>
      <b/>
      <sz val="11"/>
      <name val="Calibri"/>
      <family val="2"/>
      <scheme val="minor"/>
    </font>
    <font>
      <sz val="11"/>
      <name val="Calibri"/>
      <family val="2"/>
      <scheme val="minor"/>
    </font>
    <font>
      <b/>
      <sz val="11"/>
      <color theme="4" tint="-0.499984740745262"/>
      <name val="Calibri"/>
      <family val="2"/>
      <scheme val="minor"/>
    </font>
    <font>
      <b/>
      <sz val="11"/>
      <color theme="7"/>
      <name val="Calibri"/>
      <family val="2"/>
      <scheme val="minor"/>
    </font>
    <font>
      <b/>
      <sz val="11"/>
      <color theme="5"/>
      <name val="Calibri"/>
      <family val="2"/>
      <scheme val="minor"/>
    </font>
    <font>
      <sz val="10"/>
      <color rgb="FFC00000"/>
      <name val="Calibri"/>
      <family val="2"/>
      <scheme val="minor"/>
    </font>
    <font>
      <sz val="8"/>
      <color theme="1"/>
      <name val="Calibri"/>
      <family val="2"/>
      <scheme val="minor"/>
    </font>
    <font>
      <b/>
      <sz val="11"/>
      <color theme="0"/>
      <name val="Calibri"/>
      <family val="2"/>
      <scheme val="minor"/>
    </font>
    <font>
      <b/>
      <sz val="10"/>
      <color theme="1"/>
      <name val="Calibri"/>
      <family val="2"/>
      <scheme val="minor"/>
    </font>
    <font>
      <b/>
      <sz val="9"/>
      <color theme="1"/>
      <name val="Calibri"/>
      <family val="2"/>
      <scheme val="minor"/>
    </font>
    <font>
      <sz val="14"/>
      <color theme="1"/>
      <name val="Calibri"/>
      <family val="2"/>
      <scheme val="minor"/>
    </font>
    <font>
      <b/>
      <sz val="18"/>
      <color theme="1"/>
      <name val="Calibri"/>
      <family val="2"/>
      <scheme val="minor"/>
    </font>
    <font>
      <sz val="9"/>
      <color theme="1"/>
      <name val="Calibri"/>
      <family val="2"/>
      <scheme val="minor"/>
    </font>
    <font>
      <u/>
      <sz val="11"/>
      <color theme="10"/>
      <name val="Calibri"/>
      <family val="2"/>
      <scheme val="minor"/>
    </font>
    <font>
      <b/>
      <sz val="11"/>
      <color theme="5" tint="-0.249977111117893"/>
      <name val="Calibri"/>
      <family val="2"/>
      <scheme val="minor"/>
    </font>
    <font>
      <u/>
      <sz val="11"/>
      <color theme="11"/>
      <name val="Calibri"/>
      <family val="2"/>
      <scheme val="minor"/>
    </font>
    <font>
      <sz val="8"/>
      <color rgb="FFC00000"/>
      <name val="Calibri"/>
      <family val="2"/>
      <scheme val="minor"/>
    </font>
    <font>
      <sz val="10.5"/>
      <color theme="1"/>
      <name val="Calibri"/>
      <family val="2"/>
      <scheme val="minor"/>
    </font>
    <font>
      <b/>
      <sz val="10.5"/>
      <color theme="1"/>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3" tint="0.59999389629810485"/>
        <bgColor indexed="64"/>
      </patternFill>
    </fill>
    <fill>
      <patternFill patternType="lightDown">
        <bgColor theme="0" tint="-0.14996795556505021"/>
      </patternFill>
    </fill>
    <fill>
      <patternFill patternType="solid">
        <fgColor rgb="FFA5A5A5"/>
      </patternFill>
    </fill>
    <fill>
      <patternFill patternType="lightDown">
        <bgColor theme="0" tint="-4.9989318521683403E-2"/>
      </patternFill>
    </fill>
  </fills>
  <borders count="35">
    <border>
      <left/>
      <right/>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dashed">
        <color auto="1"/>
      </right>
      <top style="thin">
        <color auto="1"/>
      </top>
      <bottom/>
      <diagonal/>
    </border>
    <border>
      <left style="thin">
        <color auto="1"/>
      </left>
      <right style="dashed">
        <color auto="1"/>
      </right>
      <top/>
      <bottom/>
      <diagonal/>
    </border>
    <border>
      <left style="thin">
        <color auto="1"/>
      </left>
      <right style="dashed">
        <color auto="1"/>
      </right>
      <top/>
      <bottom style="thin">
        <color auto="1"/>
      </bottom>
      <diagonal/>
    </border>
    <border>
      <left style="dashed">
        <color auto="1"/>
      </left>
      <right/>
      <top/>
      <bottom style="thin">
        <color auto="1"/>
      </bottom>
      <diagonal/>
    </border>
    <border>
      <left style="thin">
        <color auto="1"/>
      </left>
      <right style="dashed">
        <color auto="1"/>
      </right>
      <top style="thin">
        <color auto="1"/>
      </top>
      <bottom style="thin">
        <color auto="1"/>
      </bottom>
      <diagonal/>
    </border>
    <border>
      <left style="thin">
        <color auto="1"/>
      </left>
      <right style="dotted">
        <color auto="1"/>
      </right>
      <top style="thin">
        <color auto="1"/>
      </top>
      <bottom style="thin">
        <color auto="1"/>
      </bottom>
      <diagonal/>
    </border>
    <border>
      <left style="thin">
        <color auto="1"/>
      </left>
      <right style="dotted">
        <color auto="1"/>
      </right>
      <top style="thin">
        <color auto="1"/>
      </top>
      <bottom/>
      <diagonal/>
    </border>
    <border>
      <left style="thin">
        <color auto="1"/>
      </left>
      <right style="dotted">
        <color auto="1"/>
      </right>
      <top/>
      <bottom style="thin">
        <color auto="1"/>
      </bottom>
      <diagonal/>
    </border>
    <border>
      <left style="dotted">
        <color auto="1"/>
      </left>
      <right style="thin">
        <color auto="1"/>
      </right>
      <top style="thin">
        <color auto="1"/>
      </top>
      <bottom/>
      <diagonal/>
    </border>
    <border>
      <left style="dotted">
        <color auto="1"/>
      </left>
      <right style="thin">
        <color auto="1"/>
      </right>
      <top/>
      <bottom style="thin">
        <color auto="1"/>
      </bottom>
      <diagonal/>
    </border>
    <border>
      <left style="dashed">
        <color auto="1"/>
      </left>
      <right style="thin">
        <color auto="1"/>
      </right>
      <top style="thin">
        <color auto="1"/>
      </top>
      <bottom/>
      <diagonal/>
    </border>
    <border>
      <left style="dashed">
        <color auto="1"/>
      </left>
      <right style="thin">
        <color auto="1"/>
      </right>
      <top/>
      <bottom/>
      <diagonal/>
    </border>
    <border>
      <left style="dashed">
        <color auto="1"/>
      </left>
      <right style="thin">
        <color auto="1"/>
      </right>
      <top/>
      <bottom style="thin">
        <color auto="1"/>
      </bottom>
      <diagonal/>
    </border>
    <border>
      <left style="thin">
        <color auto="1"/>
      </left>
      <right style="double">
        <color auto="1"/>
      </right>
      <top style="thin">
        <color auto="1"/>
      </top>
      <bottom style="thin">
        <color auto="1"/>
      </bottom>
      <diagonal/>
    </border>
    <border>
      <left/>
      <right style="double">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style="dotted">
        <color auto="1"/>
      </left>
      <right/>
      <top style="thin">
        <color auto="1"/>
      </top>
      <bottom/>
      <diagonal/>
    </border>
    <border>
      <left style="dotted">
        <color auto="1"/>
      </left>
      <right/>
      <top/>
      <bottom/>
      <diagonal/>
    </border>
    <border>
      <left style="dotted">
        <color auto="1"/>
      </left>
      <right/>
      <top/>
      <bottom style="thin">
        <color auto="1"/>
      </bottom>
      <diagonal/>
    </border>
  </borders>
  <cellStyleXfs count="4">
    <xf numFmtId="0" fontId="0" fillId="0" borderId="0"/>
    <xf numFmtId="0" fontId="21" fillId="7" borderId="31" applyNumberFormat="0" applyAlignment="0" applyProtection="0"/>
    <xf numFmtId="0" fontId="27" fillId="0" borderId="0" applyNumberFormat="0" applyFill="0" applyBorder="0" applyAlignment="0" applyProtection="0"/>
    <xf numFmtId="0" fontId="29" fillId="0" borderId="0" applyNumberFormat="0" applyFill="0" applyBorder="0" applyAlignment="0" applyProtection="0"/>
  </cellStyleXfs>
  <cellXfs count="630">
    <xf numFmtId="0" fontId="0" fillId="0" borderId="0" xfId="0"/>
    <xf numFmtId="0" fontId="0" fillId="2" borderId="0" xfId="0" applyFill="1"/>
    <xf numFmtId="0" fontId="4" fillId="3" borderId="1" xfId="0" applyFont="1" applyFill="1" applyBorder="1" applyAlignment="1">
      <alignment horizontal="center" vertical="center" wrapText="1"/>
    </xf>
    <xf numFmtId="0" fontId="0" fillId="3" borderId="1" xfId="0" applyFont="1" applyFill="1" applyBorder="1" applyAlignment="1">
      <alignment vertical="center" wrapText="1"/>
    </xf>
    <xf numFmtId="0" fontId="0" fillId="3" borderId="2" xfId="0" applyFont="1" applyFill="1" applyBorder="1" applyAlignment="1">
      <alignment vertical="center" wrapText="1"/>
    </xf>
    <xf numFmtId="0" fontId="0" fillId="3" borderId="0" xfId="0" applyFill="1" applyBorder="1"/>
    <xf numFmtId="0" fontId="0" fillId="3" borderId="2" xfId="0" applyFill="1" applyBorder="1"/>
    <xf numFmtId="0" fontId="6" fillId="3" borderId="0" xfId="0" applyFont="1" applyFill="1" applyBorder="1" applyAlignment="1">
      <alignment vertical="center" wrapText="1"/>
    </xf>
    <xf numFmtId="0" fontId="5" fillId="3" borderId="0" xfId="0" applyFont="1" applyFill="1" applyBorder="1" applyAlignment="1">
      <alignment vertical="top" wrapText="1"/>
    </xf>
    <xf numFmtId="0" fontId="8" fillId="3" borderId="0" xfId="0" applyFont="1" applyFill="1" applyBorder="1" applyAlignment="1">
      <alignment horizontal="left" vertical="top" wrapText="1"/>
    </xf>
    <xf numFmtId="0" fontId="2" fillId="3" borderId="0" xfId="0" applyFont="1" applyFill="1" applyBorder="1" applyAlignment="1">
      <alignment vertical="top" wrapText="1"/>
    </xf>
    <xf numFmtId="0" fontId="0" fillId="3" borderId="8" xfId="0" applyFill="1" applyBorder="1"/>
    <xf numFmtId="0" fontId="0" fillId="3" borderId="5" xfId="0" applyFill="1" applyBorder="1"/>
    <xf numFmtId="0" fontId="0" fillId="3" borderId="1" xfId="0" applyFill="1" applyBorder="1" applyAlignment="1">
      <alignment horizontal="left" vertical="top"/>
    </xf>
    <xf numFmtId="0" fontId="0" fillId="3" borderId="3" xfId="0" applyFill="1" applyBorder="1" applyAlignment="1">
      <alignment horizontal="left" vertical="top"/>
    </xf>
    <xf numFmtId="0" fontId="0" fillId="0" borderId="0" xfId="0" applyBorder="1" applyAlignment="1">
      <alignment vertical="center" wrapText="1"/>
    </xf>
    <xf numFmtId="0" fontId="0" fillId="3" borderId="0" xfId="0" applyFill="1" applyBorder="1" applyAlignment="1">
      <alignment horizontal="left" vertical="top" wrapText="1"/>
    </xf>
    <xf numFmtId="0" fontId="0" fillId="0" borderId="0" xfId="0" applyBorder="1"/>
    <xf numFmtId="0" fontId="0" fillId="3" borderId="7" xfId="0" applyFill="1" applyBorder="1"/>
    <xf numFmtId="0" fontId="0" fillId="3" borderId="4" xfId="0" applyFill="1" applyBorder="1"/>
    <xf numFmtId="0" fontId="0" fillId="0" borderId="0" xfId="0" applyFont="1" applyBorder="1"/>
    <xf numFmtId="0" fontId="0" fillId="4" borderId="9" xfId="0" applyFill="1" applyBorder="1" applyAlignment="1">
      <alignment horizontal="center" vertical="center" wrapText="1"/>
    </xf>
    <xf numFmtId="0" fontId="0" fillId="4" borderId="10" xfId="0" applyFill="1" applyBorder="1" applyAlignment="1">
      <alignment horizontal="center" vertical="center" wrapText="1"/>
    </xf>
    <xf numFmtId="0" fontId="0" fillId="4" borderId="0" xfId="0" applyFill="1" applyBorder="1" applyAlignment="1">
      <alignment horizontal="left" vertical="center"/>
    </xf>
    <xf numFmtId="0" fontId="0" fillId="4" borderId="0" xfId="0" applyFill="1" applyBorder="1" applyAlignment="1">
      <alignment horizontal="center" wrapText="1"/>
    </xf>
    <xf numFmtId="0" fontId="3" fillId="3" borderId="0" xfId="0" applyFont="1" applyFill="1" applyBorder="1" applyAlignment="1">
      <alignment vertical="top" wrapText="1"/>
    </xf>
    <xf numFmtId="0" fontId="0" fillId="4" borderId="0" xfId="0" applyFill="1" applyBorder="1" applyAlignment="1">
      <alignment horizontal="center" vertical="center" wrapText="1"/>
    </xf>
    <xf numFmtId="0" fontId="0" fillId="3" borderId="12" xfId="0" applyFill="1" applyBorder="1" applyAlignment="1">
      <alignment horizontal="left" vertical="top" wrapText="1"/>
    </xf>
    <xf numFmtId="0" fontId="0" fillId="3" borderId="13" xfId="0" applyFill="1" applyBorder="1" applyAlignment="1">
      <alignment horizontal="left" vertical="top" wrapText="1"/>
    </xf>
    <xf numFmtId="0" fontId="0" fillId="2" borderId="0" xfId="0" applyFill="1" applyBorder="1"/>
    <xf numFmtId="0" fontId="0" fillId="3" borderId="11" xfId="0" applyFill="1" applyBorder="1"/>
    <xf numFmtId="0" fontId="0" fillId="3" borderId="12" xfId="0" applyFill="1" applyBorder="1"/>
    <xf numFmtId="0" fontId="0" fillId="3" borderId="13" xfId="0" applyFill="1" applyBorder="1"/>
    <xf numFmtId="0" fontId="0" fillId="0" borderId="12" xfId="0" applyBorder="1"/>
    <xf numFmtId="0" fontId="0" fillId="3" borderId="1" xfId="0" applyFill="1" applyBorder="1" applyAlignment="1">
      <alignment vertical="top"/>
    </xf>
    <xf numFmtId="0" fontId="0" fillId="0" borderId="0" xfId="0" applyAlignment="1">
      <alignment horizontal="left" vertical="top"/>
    </xf>
    <xf numFmtId="0" fontId="0" fillId="2" borderId="0" xfId="0" applyFill="1" applyAlignment="1">
      <alignment horizontal="left" vertical="top"/>
    </xf>
    <xf numFmtId="0" fontId="3" fillId="2" borderId="13" xfId="0" applyFont="1" applyFill="1" applyBorder="1" applyAlignment="1">
      <alignment horizontal="center"/>
    </xf>
    <xf numFmtId="0" fontId="3" fillId="2" borderId="13" xfId="0" applyFont="1" applyFill="1" applyBorder="1" applyAlignment="1">
      <alignment horizontal="center" vertical="top"/>
    </xf>
    <xf numFmtId="0" fontId="0" fillId="3" borderId="9" xfId="0" applyFill="1" applyBorder="1"/>
    <xf numFmtId="0" fontId="0" fillId="3" borderId="12" xfId="0" applyFont="1" applyFill="1" applyBorder="1" applyAlignment="1">
      <alignment horizontal="center"/>
    </xf>
    <xf numFmtId="0" fontId="0" fillId="2" borderId="6" xfId="0" applyFont="1" applyFill="1" applyBorder="1" applyAlignment="1">
      <alignment horizontal="center"/>
    </xf>
    <xf numFmtId="0" fontId="0" fillId="2" borderId="14" xfId="0" applyFont="1" applyFill="1" applyBorder="1" applyAlignment="1">
      <alignment horizontal="center"/>
    </xf>
    <xf numFmtId="0" fontId="0" fillId="2" borderId="8" xfId="0" applyFont="1" applyFill="1" applyBorder="1" applyAlignment="1">
      <alignment horizontal="center"/>
    </xf>
    <xf numFmtId="0" fontId="0" fillId="2" borderId="10" xfId="0" applyFont="1" applyFill="1" applyBorder="1" applyAlignment="1">
      <alignment horizontal="center"/>
    </xf>
    <xf numFmtId="0" fontId="0" fillId="0" borderId="20" xfId="0" applyBorder="1" applyAlignment="1">
      <alignment horizontal="right" vertical="center" wrapText="1"/>
    </xf>
    <xf numFmtId="0" fontId="3" fillId="3" borderId="1" xfId="0" applyFont="1" applyFill="1" applyBorder="1" applyAlignment="1">
      <alignment horizontal="center" vertical="top" wrapText="1"/>
    </xf>
    <xf numFmtId="0" fontId="3" fillId="3" borderId="7" xfId="0" applyFont="1" applyFill="1" applyBorder="1" applyAlignment="1">
      <alignment horizontal="center" vertical="top" wrapText="1"/>
    </xf>
    <xf numFmtId="0" fontId="0" fillId="2" borderId="9" xfId="0" applyFont="1" applyFill="1" applyBorder="1" applyAlignment="1">
      <alignment horizontal="center" vertical="center"/>
    </xf>
    <xf numFmtId="0" fontId="3" fillId="3" borderId="13" xfId="0" applyFont="1" applyFill="1" applyBorder="1" applyAlignment="1">
      <alignment horizontal="center" vertical="top" wrapText="1"/>
    </xf>
    <xf numFmtId="0" fontId="0" fillId="3" borderId="0" xfId="0" applyFont="1" applyFill="1" applyBorder="1" applyAlignment="1">
      <alignment horizontal="center" vertical="center"/>
    </xf>
    <xf numFmtId="0" fontId="3" fillId="3" borderId="6" xfId="0" applyFont="1" applyFill="1" applyBorder="1" applyAlignment="1">
      <alignment horizontal="center" vertical="top" wrapText="1"/>
    </xf>
    <xf numFmtId="0" fontId="0" fillId="2" borderId="10" xfId="0" applyFont="1" applyFill="1" applyBorder="1" applyAlignment="1">
      <alignment horizontal="center" vertical="center"/>
    </xf>
    <xf numFmtId="0" fontId="3" fillId="3" borderId="10" xfId="0" applyFont="1" applyFill="1" applyBorder="1" applyAlignment="1">
      <alignment horizontal="center" vertical="top" wrapText="1"/>
    </xf>
    <xf numFmtId="0" fontId="3" fillId="3" borderId="11" xfId="0" applyFont="1" applyFill="1" applyBorder="1" applyAlignment="1">
      <alignment horizontal="center" vertical="top" wrapText="1"/>
    </xf>
    <xf numFmtId="0" fontId="3" fillId="3" borderId="4" xfId="0" applyFont="1" applyFill="1" applyBorder="1" applyAlignment="1">
      <alignment horizontal="center" vertical="top" wrapText="1"/>
    </xf>
    <xf numFmtId="0" fontId="3" fillId="3" borderId="12" xfId="0" applyFont="1" applyFill="1" applyBorder="1" applyAlignment="1">
      <alignment horizontal="center" vertical="top" wrapText="1"/>
    </xf>
    <xf numFmtId="0" fontId="0" fillId="3" borderId="17" xfId="0" applyFont="1" applyFill="1" applyBorder="1" applyAlignment="1">
      <alignment horizontal="right" vertical="top" wrapText="1"/>
    </xf>
    <xf numFmtId="0" fontId="0" fillId="3" borderId="4" xfId="0" applyFont="1" applyFill="1" applyBorder="1" applyAlignment="1">
      <alignment horizontal="center" vertical="center"/>
    </xf>
    <xf numFmtId="0" fontId="0" fillId="4" borderId="14" xfId="0" applyFill="1" applyBorder="1" applyAlignment="1">
      <alignment horizontal="center" vertical="center" wrapText="1"/>
    </xf>
    <xf numFmtId="0" fontId="0" fillId="5" borderId="4" xfId="0" applyFill="1" applyBorder="1"/>
    <xf numFmtId="0" fontId="0" fillId="5" borderId="15" xfId="0" applyFill="1" applyBorder="1"/>
    <xf numFmtId="0" fontId="0" fillId="5" borderId="15" xfId="0" applyFill="1" applyBorder="1" applyAlignment="1">
      <alignment horizontal="right"/>
    </xf>
    <xf numFmtId="0" fontId="0" fillId="5" borderId="15" xfId="0" applyNumberFormat="1" applyFill="1" applyBorder="1" applyAlignment="1">
      <alignment horizontal="center"/>
    </xf>
    <xf numFmtId="0" fontId="0" fillId="2" borderId="14" xfId="0" applyFont="1" applyFill="1" applyBorder="1" applyAlignment="1">
      <alignment horizontal="center" vertical="center"/>
    </xf>
    <xf numFmtId="0" fontId="3" fillId="3" borderId="3" xfId="0" applyFont="1" applyFill="1" applyBorder="1" applyAlignment="1">
      <alignment horizontal="center" vertical="top" wrapText="1"/>
    </xf>
    <xf numFmtId="0" fontId="3" fillId="2" borderId="12" xfId="0" applyFont="1" applyFill="1" applyBorder="1" applyAlignment="1">
      <alignment horizontal="center"/>
    </xf>
    <xf numFmtId="0" fontId="3" fillId="2" borderId="12" xfId="0" applyFont="1" applyFill="1" applyBorder="1" applyAlignment="1">
      <alignment horizontal="center" vertical="top"/>
    </xf>
    <xf numFmtId="0" fontId="0" fillId="2" borderId="14" xfId="0" applyFill="1" applyBorder="1"/>
    <xf numFmtId="0" fontId="0" fillId="2" borderId="15" xfId="0" applyFill="1" applyBorder="1"/>
    <xf numFmtId="0" fontId="0" fillId="2" borderId="15" xfId="0" applyFill="1" applyBorder="1" applyAlignment="1">
      <alignment horizontal="right"/>
    </xf>
    <xf numFmtId="0" fontId="0" fillId="4" borderId="0" xfId="0" applyFill="1"/>
    <xf numFmtId="0" fontId="0" fillId="0" borderId="0" xfId="0" applyAlignment="1">
      <alignment wrapText="1"/>
    </xf>
    <xf numFmtId="0" fontId="0" fillId="4" borderId="0" xfId="0" applyFill="1" applyAlignment="1">
      <alignment wrapText="1"/>
    </xf>
    <xf numFmtId="0" fontId="0" fillId="3" borderId="0" xfId="0" applyFill="1" applyBorder="1" applyAlignment="1">
      <alignment horizontal="center"/>
    </xf>
    <xf numFmtId="0" fontId="3" fillId="2" borderId="4" xfId="0" applyFont="1" applyFill="1" applyBorder="1" applyAlignment="1">
      <alignment horizontal="center"/>
    </xf>
    <xf numFmtId="0" fontId="3" fillId="3" borderId="0" xfId="0" applyFont="1" applyFill="1" applyBorder="1" applyAlignment="1">
      <alignment horizontal="center" vertical="top" wrapText="1"/>
    </xf>
    <xf numFmtId="0" fontId="3" fillId="3" borderId="9" xfId="0" applyFont="1" applyFill="1" applyBorder="1" applyAlignment="1">
      <alignment horizontal="center" vertical="top" wrapText="1"/>
    </xf>
    <xf numFmtId="0" fontId="0" fillId="0" borderId="0" xfId="0"/>
    <xf numFmtId="0" fontId="0" fillId="3" borderId="1" xfId="0" applyFill="1" applyBorder="1"/>
    <xf numFmtId="0" fontId="0" fillId="3" borderId="0" xfId="0" applyFill="1" applyBorder="1"/>
    <xf numFmtId="0" fontId="0" fillId="3" borderId="2" xfId="0" applyFill="1" applyBorder="1"/>
    <xf numFmtId="0" fontId="0" fillId="3" borderId="5" xfId="0" applyFill="1" applyBorder="1"/>
    <xf numFmtId="0" fontId="0" fillId="3" borderId="4" xfId="0" applyFill="1" applyBorder="1"/>
    <xf numFmtId="0" fontId="0" fillId="3" borderId="15" xfId="0" applyFill="1" applyBorder="1"/>
    <xf numFmtId="0" fontId="0" fillId="3" borderId="14" xfId="0" applyFill="1" applyBorder="1"/>
    <xf numFmtId="0" fontId="0" fillId="3" borderId="10" xfId="0" applyFill="1" applyBorder="1"/>
    <xf numFmtId="0" fontId="0" fillId="4" borderId="0" xfId="0" applyFill="1"/>
    <xf numFmtId="0" fontId="0" fillId="3" borderId="3" xfId="0" applyFill="1" applyBorder="1"/>
    <xf numFmtId="0" fontId="3" fillId="3" borderId="0" xfId="0" applyFont="1" applyFill="1" applyBorder="1" applyAlignment="1">
      <alignment horizontal="center" vertical="top" wrapText="1"/>
    </xf>
    <xf numFmtId="0" fontId="0" fillId="2" borderId="9" xfId="0" applyFont="1" applyFill="1" applyBorder="1" applyAlignment="1">
      <alignment horizontal="center" vertical="center" wrapText="1"/>
    </xf>
    <xf numFmtId="0" fontId="2" fillId="3" borderId="12" xfId="0" applyFont="1" applyFill="1" applyBorder="1" applyAlignment="1">
      <alignment horizontal="center"/>
    </xf>
    <xf numFmtId="0" fontId="0" fillId="2" borderId="10" xfId="0" applyFill="1" applyBorder="1"/>
    <xf numFmtId="0" fontId="3" fillId="4" borderId="13" xfId="0" applyFont="1" applyFill="1" applyBorder="1" applyAlignment="1">
      <alignment horizontal="center"/>
    </xf>
    <xf numFmtId="0" fontId="0" fillId="5" borderId="10" xfId="0" applyFill="1" applyBorder="1"/>
    <xf numFmtId="0" fontId="3" fillId="2" borderId="18" xfId="0" applyFont="1" applyFill="1" applyBorder="1" applyAlignment="1">
      <alignment horizontal="center"/>
    </xf>
    <xf numFmtId="0" fontId="3" fillId="2" borderId="9" xfId="0" applyFont="1" applyFill="1" applyBorder="1" applyAlignment="1">
      <alignment horizontal="center" vertical="top"/>
    </xf>
    <xf numFmtId="0" fontId="0" fillId="3" borderId="17" xfId="0" applyFill="1" applyBorder="1" applyAlignment="1">
      <alignment vertical="center" wrapText="1"/>
    </xf>
    <xf numFmtId="0" fontId="0" fillId="3" borderId="10" xfId="0" applyFill="1" applyBorder="1" applyAlignment="1">
      <alignment vertical="center" wrapText="1"/>
    </xf>
    <xf numFmtId="0" fontId="0" fillId="4" borderId="20" xfId="0" applyFill="1" applyBorder="1" applyAlignment="1">
      <alignment horizontal="left" vertical="center"/>
    </xf>
    <xf numFmtId="0" fontId="2" fillId="3" borderId="13" xfId="0" applyFont="1" applyFill="1" applyBorder="1" applyAlignment="1">
      <alignment horizontal="center"/>
    </xf>
    <xf numFmtId="0" fontId="0" fillId="2" borderId="10" xfId="0" applyFont="1" applyFill="1" applyBorder="1" applyAlignment="1">
      <alignment horizontal="center" vertical="center" wrapText="1"/>
    </xf>
    <xf numFmtId="0" fontId="12" fillId="4" borderId="0" xfId="0" applyFont="1" applyFill="1"/>
    <xf numFmtId="0" fontId="12" fillId="4" borderId="0" xfId="0" applyFont="1" applyFill="1" applyAlignment="1">
      <alignment wrapText="1"/>
    </xf>
    <xf numFmtId="0" fontId="12" fillId="4" borderId="0" xfId="0" applyFont="1" applyFill="1" applyProtection="1">
      <protection hidden="1"/>
    </xf>
    <xf numFmtId="0" fontId="12" fillId="4" borderId="0" xfId="0" applyFont="1" applyFill="1" applyAlignment="1" applyProtection="1">
      <alignment wrapText="1"/>
      <protection hidden="1"/>
    </xf>
    <xf numFmtId="0" fontId="0" fillId="4" borderId="0" xfId="0" applyFill="1" applyProtection="1">
      <protection hidden="1"/>
    </xf>
    <xf numFmtId="0" fontId="0" fillId="0" borderId="0" xfId="0" applyProtection="1">
      <protection locked="0"/>
    </xf>
    <xf numFmtId="0" fontId="0" fillId="3" borderId="0" xfId="0" applyFont="1" applyFill="1" applyBorder="1" applyAlignment="1">
      <alignment horizontal="left" vertical="top"/>
    </xf>
    <xf numFmtId="0" fontId="6" fillId="3" borderId="0" xfId="0" applyFont="1" applyFill="1" applyBorder="1" applyAlignment="1">
      <alignment vertical="center"/>
    </xf>
    <xf numFmtId="0" fontId="15" fillId="2" borderId="0" xfId="0" applyFont="1" applyFill="1"/>
    <xf numFmtId="0" fontId="15" fillId="2" borderId="0" xfId="0" applyFont="1" applyFill="1" applyProtection="1">
      <protection hidden="1"/>
    </xf>
    <xf numFmtId="0" fontId="3" fillId="3" borderId="15" xfId="0" applyFont="1" applyFill="1" applyBorder="1" applyAlignment="1">
      <alignment horizontal="center" vertical="top" wrapText="1"/>
    </xf>
    <xf numFmtId="0" fontId="0" fillId="5" borderId="15" xfId="0" applyFill="1" applyBorder="1" applyAlignment="1" applyProtection="1">
      <alignment horizontal="right"/>
      <protection locked="0"/>
    </xf>
    <xf numFmtId="0" fontId="0" fillId="5" borderId="15" xfId="0" applyNumberFormat="1" applyFill="1" applyBorder="1" applyAlignment="1" applyProtection="1">
      <alignment horizontal="center"/>
      <protection locked="0"/>
    </xf>
    <xf numFmtId="0" fontId="0" fillId="5" borderId="15" xfId="0" applyFill="1" applyBorder="1" applyProtection="1">
      <protection locked="0"/>
    </xf>
    <xf numFmtId="0" fontId="0" fillId="2" borderId="0" xfId="0" applyFill="1" applyProtection="1">
      <protection locked="0"/>
    </xf>
    <xf numFmtId="0" fontId="5" fillId="3" borderId="0" xfId="0" applyFont="1" applyFill="1" applyBorder="1" applyAlignment="1" applyProtection="1">
      <alignment vertical="top" wrapText="1"/>
      <protection locked="0"/>
    </xf>
    <xf numFmtId="0" fontId="3" fillId="3" borderId="0" xfId="0" applyFont="1" applyFill="1" applyBorder="1" applyAlignment="1">
      <alignment horizontal="center" vertical="top" wrapText="1"/>
    </xf>
    <xf numFmtId="0" fontId="3" fillId="3" borderId="14" xfId="0" applyFont="1" applyFill="1" applyBorder="1" applyAlignment="1">
      <alignment horizontal="center" vertical="top" wrapText="1"/>
    </xf>
    <xf numFmtId="0" fontId="0" fillId="3" borderId="17" xfId="0" applyFill="1" applyBorder="1" applyAlignment="1">
      <alignment vertical="center"/>
    </xf>
    <xf numFmtId="0" fontId="0" fillId="3" borderId="20" xfId="0" applyFill="1" applyBorder="1" applyAlignment="1">
      <alignment vertical="center"/>
    </xf>
    <xf numFmtId="0" fontId="0" fillId="0" borderId="17" xfId="0" applyBorder="1" applyAlignment="1">
      <alignment horizontal="right" vertical="center" wrapText="1"/>
    </xf>
    <xf numFmtId="0" fontId="0" fillId="0" borderId="18" xfId="0" applyBorder="1" applyAlignment="1">
      <alignment horizontal="right" vertical="center" wrapText="1"/>
    </xf>
    <xf numFmtId="0" fontId="5" fillId="3" borderId="0" xfId="0" applyFont="1" applyFill="1" applyBorder="1" applyAlignment="1">
      <alignment horizontal="left" vertical="top" wrapText="1"/>
    </xf>
    <xf numFmtId="0" fontId="0" fillId="3" borderId="0" xfId="0" applyFill="1" applyBorder="1" applyAlignment="1">
      <alignment horizontal="left" vertical="top" wrapText="1"/>
    </xf>
    <xf numFmtId="0" fontId="6" fillId="3" borderId="0" xfId="0" applyFont="1" applyFill="1" applyBorder="1" applyAlignment="1">
      <alignment horizontal="left" vertical="center" wrapText="1"/>
    </xf>
    <xf numFmtId="0" fontId="3" fillId="3" borderId="0"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0" fillId="3" borderId="0" xfId="0" applyFont="1" applyFill="1" applyBorder="1" applyAlignment="1">
      <alignment vertical="center" wrapText="1"/>
    </xf>
    <xf numFmtId="0" fontId="7" fillId="3" borderId="0" xfId="0" applyFont="1" applyFill="1" applyBorder="1" applyAlignment="1">
      <alignment horizontal="left" vertical="center" wrapText="1"/>
    </xf>
    <xf numFmtId="0" fontId="0" fillId="3" borderId="0" xfId="0" applyFont="1" applyFill="1" applyBorder="1" applyAlignment="1">
      <alignment horizontal="left" vertical="center" wrapText="1"/>
    </xf>
    <xf numFmtId="0" fontId="0" fillId="3" borderId="7" xfId="0" applyFill="1" applyBorder="1" applyAlignment="1">
      <alignment horizontal="center"/>
    </xf>
    <xf numFmtId="0" fontId="0" fillId="3" borderId="0" xfId="0" applyFill="1" applyBorder="1" applyAlignment="1">
      <alignment horizontal="center"/>
    </xf>
    <xf numFmtId="0" fontId="0" fillId="3" borderId="2" xfId="0" applyFill="1" applyBorder="1" applyAlignment="1">
      <alignment horizontal="center"/>
    </xf>
    <xf numFmtId="0" fontId="0" fillId="3" borderId="4" xfId="0" applyFill="1" applyBorder="1" applyAlignment="1">
      <alignment horizontal="center"/>
    </xf>
    <xf numFmtId="0" fontId="3" fillId="2" borderId="9" xfId="0" applyFont="1" applyFill="1" applyBorder="1" applyAlignment="1">
      <alignment horizontal="center"/>
    </xf>
    <xf numFmtId="0" fontId="3" fillId="3" borderId="0" xfId="0" applyFont="1" applyFill="1" applyBorder="1" applyAlignment="1">
      <alignment horizontal="center" vertical="top" wrapText="1"/>
    </xf>
    <xf numFmtId="0" fontId="3" fillId="3" borderId="9" xfId="0" applyFont="1" applyFill="1" applyBorder="1" applyAlignment="1">
      <alignment horizontal="center" vertical="top" wrapText="1"/>
    </xf>
    <xf numFmtId="0" fontId="3" fillId="3" borderId="14" xfId="0" applyFont="1" applyFill="1" applyBorder="1" applyAlignment="1">
      <alignment horizontal="center" vertical="top" wrapText="1"/>
    </xf>
    <xf numFmtId="0" fontId="7" fillId="2" borderId="18" xfId="0" applyFont="1" applyFill="1" applyBorder="1" applyAlignment="1">
      <alignment horizontal="left" vertical="center"/>
    </xf>
    <xf numFmtId="0" fontId="7" fillId="2" borderId="10" xfId="0" applyFont="1" applyFill="1" applyBorder="1" applyAlignment="1">
      <alignment horizontal="center" wrapText="1"/>
    </xf>
    <xf numFmtId="0" fontId="7" fillId="2" borderId="9" xfId="0" applyFont="1" applyFill="1" applyBorder="1" applyAlignment="1">
      <alignment horizontal="center" vertical="center" wrapText="1"/>
    </xf>
    <xf numFmtId="0" fontId="7" fillId="3" borderId="16" xfId="0" applyFont="1" applyFill="1" applyBorder="1" applyAlignment="1">
      <alignment vertical="center" wrapText="1"/>
    </xf>
    <xf numFmtId="0" fontId="7" fillId="3" borderId="10" xfId="0" applyFont="1" applyFill="1" applyBorder="1"/>
    <xf numFmtId="0" fontId="7" fillId="3" borderId="9" xfId="0" applyFont="1" applyFill="1" applyBorder="1"/>
    <xf numFmtId="0" fontId="7" fillId="3" borderId="17" xfId="0" applyFont="1" applyFill="1" applyBorder="1" applyAlignment="1">
      <alignment vertical="center" wrapText="1"/>
    </xf>
    <xf numFmtId="0" fontId="7" fillId="3" borderId="10" xfId="0" applyFont="1" applyFill="1" applyBorder="1" applyAlignment="1">
      <alignment vertical="center" wrapText="1"/>
    </xf>
    <xf numFmtId="0" fontId="7" fillId="3" borderId="18" xfId="0" applyFont="1" applyFill="1" applyBorder="1"/>
    <xf numFmtId="0" fontId="0" fillId="3" borderId="6" xfId="0" applyFill="1" applyBorder="1"/>
    <xf numFmtId="0" fontId="0" fillId="3" borderId="7" xfId="0" applyFill="1" applyBorder="1" applyAlignment="1"/>
    <xf numFmtId="0" fontId="0" fillId="3" borderId="0" xfId="0" applyFill="1" applyBorder="1" applyAlignment="1"/>
    <xf numFmtId="0" fontId="0" fillId="3" borderId="4" xfId="0" applyFill="1" applyBorder="1" applyAlignment="1"/>
    <xf numFmtId="0" fontId="0" fillId="3" borderId="11" xfId="0" applyFill="1" applyBorder="1" applyAlignment="1">
      <alignment horizontal="center"/>
    </xf>
    <xf numFmtId="0" fontId="0" fillId="3" borderId="12" xfId="0" applyFill="1" applyBorder="1" applyAlignment="1">
      <alignment horizontal="center"/>
    </xf>
    <xf numFmtId="0" fontId="0" fillId="3" borderId="13" xfId="0" applyFill="1" applyBorder="1" applyAlignment="1">
      <alignment horizontal="center"/>
    </xf>
    <xf numFmtId="0" fontId="0" fillId="2" borderId="8" xfId="0" applyFont="1" applyFill="1" applyBorder="1" applyAlignment="1">
      <alignment horizontal="center" vertical="center"/>
    </xf>
    <xf numFmtId="0" fontId="0" fillId="2" borderId="6" xfId="0" applyFont="1" applyFill="1" applyBorder="1" applyAlignment="1">
      <alignment horizontal="center" vertical="center"/>
    </xf>
    <xf numFmtId="0" fontId="0" fillId="3" borderId="20" xfId="0" applyFont="1" applyFill="1" applyBorder="1" applyAlignment="1">
      <alignment horizontal="right" vertical="top" wrapText="1"/>
    </xf>
    <xf numFmtId="0" fontId="0" fillId="3" borderId="17" xfId="0" applyFont="1" applyFill="1" applyBorder="1" applyAlignment="1">
      <alignment horizontal="left" vertical="top" wrapText="1"/>
    </xf>
    <xf numFmtId="0" fontId="3" fillId="2" borderId="15" xfId="0" applyFont="1" applyFill="1" applyBorder="1" applyAlignment="1">
      <alignment horizontal="right"/>
    </xf>
    <xf numFmtId="0" fontId="0" fillId="3" borderId="1" xfId="0" applyFont="1" applyFill="1" applyBorder="1" applyAlignment="1">
      <alignment horizontal="right" vertical="center" wrapText="1"/>
    </xf>
    <xf numFmtId="0" fontId="0" fillId="3" borderId="3" xfId="0" applyFont="1" applyFill="1" applyBorder="1" applyAlignment="1">
      <alignment horizontal="right" vertical="center" wrapText="1"/>
    </xf>
    <xf numFmtId="0" fontId="0" fillId="2" borderId="29" xfId="0" applyFont="1" applyFill="1" applyBorder="1" applyAlignment="1">
      <alignment horizontal="center" vertical="center" wrapText="1"/>
    </xf>
    <xf numFmtId="0" fontId="3" fillId="3" borderId="29" xfId="0" applyFont="1" applyFill="1" applyBorder="1" applyAlignment="1">
      <alignment horizontal="center" vertical="top" wrapText="1"/>
    </xf>
    <xf numFmtId="0" fontId="3" fillId="2" borderId="9" xfId="0" applyFont="1" applyFill="1" applyBorder="1" applyAlignment="1">
      <alignment horizontal="center"/>
    </xf>
    <xf numFmtId="0" fontId="0" fillId="3" borderId="12" xfId="0" applyFill="1" applyBorder="1" applyAlignment="1">
      <alignment horizontal="center"/>
    </xf>
    <xf numFmtId="0" fontId="0" fillId="3" borderId="0" xfId="0" applyFill="1"/>
    <xf numFmtId="0" fontId="15" fillId="3" borderId="0" xfId="0" applyFont="1" applyFill="1"/>
    <xf numFmtId="0" fontId="0" fillId="5" borderId="14" xfId="0" applyFill="1" applyBorder="1"/>
    <xf numFmtId="0" fontId="0" fillId="4" borderId="8" xfId="0" applyFill="1" applyBorder="1" applyAlignment="1" applyProtection="1">
      <alignment horizontal="center"/>
      <protection locked="0" hidden="1"/>
    </xf>
    <xf numFmtId="0" fontId="0" fillId="4" borderId="8" xfId="0" applyFill="1" applyBorder="1" applyAlignment="1" applyProtection="1">
      <alignment horizontal="center"/>
      <protection hidden="1"/>
    </xf>
    <xf numFmtId="0" fontId="0" fillId="4" borderId="5" xfId="0" applyFill="1" applyBorder="1" applyAlignment="1" applyProtection="1">
      <alignment horizontal="center"/>
      <protection locked="0" hidden="1"/>
    </xf>
    <xf numFmtId="0" fontId="0" fillId="4" borderId="5" xfId="0" applyFill="1" applyBorder="1" applyAlignment="1" applyProtection="1">
      <alignment horizontal="center"/>
      <protection hidden="1"/>
    </xf>
    <xf numFmtId="0" fontId="0" fillId="4" borderId="2" xfId="0" applyFill="1" applyBorder="1" applyAlignment="1" applyProtection="1">
      <alignment horizontal="center"/>
      <protection locked="0" hidden="1"/>
    </xf>
    <xf numFmtId="0" fontId="0" fillId="4" borderId="2" xfId="0" applyFill="1" applyBorder="1" applyAlignment="1" applyProtection="1">
      <alignment horizontal="center"/>
      <protection hidden="1"/>
    </xf>
    <xf numFmtId="0" fontId="0" fillId="4" borderId="6" xfId="0" applyFill="1" applyBorder="1" applyAlignment="1" applyProtection="1">
      <alignment horizontal="center"/>
      <protection locked="0" hidden="1"/>
    </xf>
    <xf numFmtId="0" fontId="0" fillId="4" borderId="11" xfId="0" applyFill="1" applyBorder="1" applyAlignment="1" applyProtection="1">
      <alignment horizontal="center"/>
      <protection hidden="1"/>
    </xf>
    <xf numFmtId="0" fontId="0" fillId="4" borderId="1" xfId="0" applyFill="1" applyBorder="1" applyAlignment="1" applyProtection="1">
      <alignment horizontal="center"/>
      <protection locked="0" hidden="1"/>
    </xf>
    <xf numFmtId="0" fontId="0" fillId="4" borderId="12" xfId="0" applyFill="1" applyBorder="1" applyAlignment="1" applyProtection="1">
      <alignment horizontal="center"/>
      <protection hidden="1"/>
    </xf>
    <xf numFmtId="0" fontId="0" fillId="4" borderId="3" xfId="0" applyFill="1" applyBorder="1" applyAlignment="1" applyProtection="1">
      <alignment horizontal="center"/>
      <protection locked="0" hidden="1"/>
    </xf>
    <xf numFmtId="0" fontId="0" fillId="4" borderId="13" xfId="0" applyFill="1" applyBorder="1" applyAlignment="1" applyProtection="1">
      <alignment horizontal="center"/>
      <protection hidden="1"/>
    </xf>
    <xf numFmtId="0" fontId="0" fillId="4" borderId="12" xfId="0" applyFill="1" applyBorder="1" applyAlignment="1" applyProtection="1">
      <alignment horizontal="center"/>
      <protection locked="0" hidden="1"/>
    </xf>
    <xf numFmtId="0" fontId="0" fillId="4" borderId="13" xfId="0" applyFill="1" applyBorder="1" applyAlignment="1" applyProtection="1">
      <alignment horizontal="center"/>
      <protection locked="0" hidden="1"/>
    </xf>
    <xf numFmtId="0" fontId="15" fillId="6" borderId="8" xfId="0" applyFont="1" applyFill="1" applyBorder="1" applyProtection="1">
      <protection hidden="1"/>
    </xf>
    <xf numFmtId="0" fontId="15" fillId="6" borderId="5" xfId="0" applyFont="1" applyFill="1" applyBorder="1" applyProtection="1">
      <protection hidden="1"/>
    </xf>
    <xf numFmtId="0" fontId="0" fillId="3" borderId="15" xfId="0" applyFill="1" applyBorder="1" applyAlignment="1">
      <alignment vertical="top" wrapText="1"/>
    </xf>
    <xf numFmtId="0" fontId="15" fillId="6" borderId="6" xfId="0" applyFont="1" applyFill="1" applyBorder="1" applyProtection="1">
      <protection hidden="1"/>
    </xf>
    <xf numFmtId="0" fontId="15" fillId="6" borderId="3" xfId="0" applyFont="1" applyFill="1" applyBorder="1" applyProtection="1">
      <protection hidden="1"/>
    </xf>
    <xf numFmtId="0" fontId="11" fillId="2" borderId="9" xfId="0" applyFont="1" applyFill="1" applyBorder="1" applyAlignment="1">
      <alignment horizontal="center" wrapText="1"/>
    </xf>
    <xf numFmtId="0" fontId="0" fillId="4" borderId="9" xfId="0" applyFont="1" applyFill="1" applyBorder="1" applyAlignment="1">
      <alignment horizontal="center" vertical="center" wrapText="1"/>
    </xf>
    <xf numFmtId="0" fontId="15" fillId="4" borderId="8" xfId="0" applyFont="1" applyFill="1" applyBorder="1" applyAlignment="1" applyProtection="1">
      <alignment horizontal="center"/>
      <protection locked="0" hidden="1"/>
    </xf>
    <xf numFmtId="0" fontId="0" fillId="4" borderId="11" xfId="0" applyFill="1" applyBorder="1" applyAlignment="1" applyProtection="1">
      <alignment horizontal="center"/>
      <protection locked="0" hidden="1"/>
    </xf>
    <xf numFmtId="0" fontId="15" fillId="4" borderId="11" xfId="0" applyFont="1" applyFill="1" applyBorder="1" applyProtection="1">
      <protection hidden="1"/>
    </xf>
    <xf numFmtId="0" fontId="15" fillId="4" borderId="12" xfId="0" applyFont="1" applyFill="1" applyBorder="1" applyProtection="1">
      <protection hidden="1"/>
    </xf>
    <xf numFmtId="0" fontId="0" fillId="4" borderId="9" xfId="0" applyFill="1" applyBorder="1" applyAlignment="1" applyProtection="1">
      <alignment horizontal="center" vertical="center"/>
      <protection locked="0" hidden="1"/>
    </xf>
    <xf numFmtId="0" fontId="15" fillId="4" borderId="13" xfId="0" applyFont="1" applyFill="1" applyBorder="1" applyProtection="1">
      <protection hidden="1"/>
    </xf>
    <xf numFmtId="0" fontId="0" fillId="4" borderId="6" xfId="0" applyFill="1" applyBorder="1" applyAlignment="1" applyProtection="1">
      <alignment horizontal="center" vertical="center"/>
      <protection locked="0" hidden="1"/>
    </xf>
    <xf numFmtId="0" fontId="0" fillId="4" borderId="11" xfId="0" applyFill="1" applyBorder="1" applyAlignment="1" applyProtection="1">
      <alignment horizontal="center" vertical="center"/>
      <protection hidden="1"/>
    </xf>
    <xf numFmtId="0" fontId="0" fillId="4" borderId="1" xfId="0" applyFill="1" applyBorder="1" applyAlignment="1" applyProtection="1">
      <alignment horizontal="center" vertical="center"/>
      <protection locked="0" hidden="1"/>
    </xf>
    <xf numFmtId="0" fontId="0" fillId="4" borderId="12" xfId="0" applyFill="1" applyBorder="1" applyAlignment="1">
      <alignment horizontal="center" vertical="center"/>
    </xf>
    <xf numFmtId="0" fontId="0" fillId="4" borderId="12" xfId="0" applyFill="1" applyBorder="1"/>
    <xf numFmtId="0" fontId="0" fillId="4" borderId="9" xfId="0" applyFill="1" applyBorder="1" applyAlignment="1" applyProtection="1">
      <alignment horizontal="center" vertical="center"/>
      <protection hidden="1"/>
    </xf>
    <xf numFmtId="0" fontId="0" fillId="4" borderId="12" xfId="0" applyFill="1" applyBorder="1" applyAlignment="1" applyProtection="1">
      <alignment horizontal="center" vertical="center"/>
      <protection locked="0" hidden="1"/>
    </xf>
    <xf numFmtId="0" fontId="0" fillId="4" borderId="2" xfId="0" applyFill="1" applyBorder="1" applyAlignment="1" applyProtection="1">
      <alignment horizontal="center" vertical="center"/>
      <protection hidden="1"/>
    </xf>
    <xf numFmtId="0" fontId="0" fillId="4" borderId="13" xfId="0" applyFill="1" applyBorder="1" applyAlignment="1" applyProtection="1">
      <alignment horizontal="center" vertical="center"/>
      <protection locked="0" hidden="1"/>
    </xf>
    <xf numFmtId="0" fontId="0" fillId="4" borderId="13" xfId="0" applyFill="1" applyBorder="1" applyAlignment="1" applyProtection="1">
      <alignment horizontal="center" vertical="center"/>
      <protection hidden="1"/>
    </xf>
    <xf numFmtId="0" fontId="0" fillId="4" borderId="11" xfId="0" applyFill="1" applyBorder="1" applyAlignment="1" applyProtection="1">
      <alignment horizontal="center" vertical="center"/>
      <protection locked="0" hidden="1"/>
    </xf>
    <xf numFmtId="0" fontId="0" fillId="4" borderId="8" xfId="0" applyFill="1" applyBorder="1" applyAlignment="1" applyProtection="1">
      <alignment horizontal="center" vertical="center"/>
      <protection hidden="1"/>
    </xf>
    <xf numFmtId="0" fontId="0" fillId="4" borderId="5" xfId="0" applyFill="1" applyBorder="1" applyAlignment="1" applyProtection="1">
      <alignment horizontal="center" vertical="center"/>
      <protection hidden="1"/>
    </xf>
    <xf numFmtId="0" fontId="0" fillId="4" borderId="8" xfId="0" applyFill="1" applyBorder="1" applyAlignment="1" applyProtection="1">
      <alignment horizontal="center" vertical="center"/>
      <protection locked="0" hidden="1"/>
    </xf>
    <xf numFmtId="0" fontId="15" fillId="4" borderId="12" xfId="0" applyFont="1" applyFill="1" applyBorder="1"/>
    <xf numFmtId="0" fontId="0" fillId="4" borderId="5" xfId="0" applyFill="1" applyBorder="1" applyAlignment="1">
      <alignment horizontal="center" vertical="center"/>
    </xf>
    <xf numFmtId="0" fontId="15" fillId="4" borderId="11" xfId="0" applyFont="1" applyFill="1" applyBorder="1" applyAlignment="1" applyProtection="1">
      <alignment horizontal="center" vertical="center" wrapText="1"/>
      <protection locked="0" hidden="1"/>
    </xf>
    <xf numFmtId="0" fontId="2" fillId="4" borderId="12" xfId="0" applyFont="1" applyFill="1" applyBorder="1" applyAlignment="1" applyProtection="1">
      <alignment horizontal="center" vertical="center" wrapText="1"/>
      <protection locked="0" hidden="1"/>
    </xf>
    <xf numFmtId="0" fontId="0" fillId="4" borderId="2" xfId="0" applyFill="1" applyBorder="1" applyAlignment="1">
      <alignment horizontal="center" vertical="center"/>
    </xf>
    <xf numFmtId="0" fontId="15" fillId="4" borderId="6" xfId="0" applyFont="1" applyFill="1" applyBorder="1" applyAlignment="1" applyProtection="1">
      <alignment horizontal="center" vertical="center" wrapText="1"/>
      <protection locked="0" hidden="1"/>
    </xf>
    <xf numFmtId="0" fontId="2" fillId="4" borderId="3" xfId="0" applyFont="1" applyFill="1" applyBorder="1" applyAlignment="1" applyProtection="1">
      <alignment horizontal="center" vertical="center" wrapText="1"/>
      <protection locked="0"/>
    </xf>
    <xf numFmtId="0" fontId="0" fillId="4" borderId="13" xfId="0" applyFill="1" applyBorder="1" applyAlignment="1">
      <alignment horizontal="center" vertical="center"/>
    </xf>
    <xf numFmtId="0" fontId="15" fillId="4" borderId="13" xfId="0" applyFont="1" applyFill="1" applyBorder="1"/>
    <xf numFmtId="0" fontId="15" fillId="4" borderId="13" xfId="0" applyFont="1" applyFill="1" applyBorder="1" applyAlignment="1" applyProtection="1">
      <alignment wrapText="1"/>
      <protection hidden="1"/>
    </xf>
    <xf numFmtId="0" fontId="0" fillId="3" borderId="5" xfId="0" applyFill="1" applyBorder="1" applyAlignment="1">
      <alignment vertical="top" wrapText="1"/>
    </xf>
    <xf numFmtId="0" fontId="15" fillId="4" borderId="2" xfId="0" applyFont="1" applyFill="1" applyBorder="1" applyAlignment="1" applyProtection="1">
      <alignment wrapText="1"/>
      <protection hidden="1"/>
    </xf>
    <xf numFmtId="0" fontId="15" fillId="4" borderId="5" xfId="0" applyFont="1" applyFill="1" applyBorder="1" applyAlignment="1" applyProtection="1">
      <alignment wrapText="1"/>
      <protection hidden="1"/>
    </xf>
    <xf numFmtId="0" fontId="15" fillId="4" borderId="8" xfId="0" applyFont="1" applyFill="1" applyBorder="1" applyAlignment="1" applyProtection="1">
      <alignment wrapText="1"/>
      <protection hidden="1"/>
    </xf>
    <xf numFmtId="0" fontId="15" fillId="2" borderId="0" xfId="0" applyFont="1" applyFill="1" applyAlignment="1">
      <alignment wrapText="1"/>
    </xf>
    <xf numFmtId="0" fontId="3" fillId="2" borderId="9" xfId="0" applyFont="1" applyFill="1" applyBorder="1" applyAlignment="1">
      <alignment horizontal="center"/>
    </xf>
    <xf numFmtId="0" fontId="3" fillId="2" borderId="14" xfId="0" applyFont="1" applyFill="1" applyBorder="1" applyAlignment="1">
      <alignment horizontal="left"/>
    </xf>
    <xf numFmtId="0" fontId="0" fillId="4" borderId="9" xfId="0" applyFill="1" applyBorder="1" applyAlignment="1" applyProtection="1">
      <alignment horizontal="center"/>
      <protection locked="0"/>
    </xf>
    <xf numFmtId="0" fontId="0" fillId="4" borderId="9" xfId="0" applyFill="1" applyBorder="1" applyAlignment="1">
      <alignment horizontal="center"/>
    </xf>
    <xf numFmtId="0" fontId="0" fillId="4" borderId="9" xfId="0" applyFill="1" applyBorder="1"/>
    <xf numFmtId="0" fontId="0" fillId="3" borderId="15" xfId="0" applyFill="1" applyBorder="1" applyAlignment="1">
      <alignment horizontal="center"/>
    </xf>
    <xf numFmtId="0" fontId="0" fillId="4" borderId="9" xfId="0" applyFill="1" applyBorder="1" applyAlignment="1">
      <alignment wrapText="1"/>
    </xf>
    <xf numFmtId="0" fontId="0" fillId="4" borderId="9" xfId="0" quotePrefix="1" applyFill="1" applyBorder="1"/>
    <xf numFmtId="0" fontId="0" fillId="3" borderId="9" xfId="0" applyFill="1" applyBorder="1" applyAlignment="1">
      <alignment vertical="center"/>
    </xf>
    <xf numFmtId="0" fontId="3" fillId="2" borderId="14" xfId="0" applyFont="1" applyFill="1" applyBorder="1" applyAlignment="1">
      <alignment horizontal="left"/>
    </xf>
    <xf numFmtId="0" fontId="19" fillId="3" borderId="2" xfId="0" applyFont="1" applyFill="1" applyBorder="1" applyAlignment="1">
      <alignment horizontal="center" vertical="center" wrapText="1"/>
    </xf>
    <xf numFmtId="0" fontId="0" fillId="2" borderId="5" xfId="0" applyFont="1" applyFill="1" applyBorder="1" applyAlignment="1">
      <alignment horizontal="center"/>
    </xf>
    <xf numFmtId="0" fontId="0" fillId="2" borderId="13" xfId="0" applyFont="1" applyFill="1" applyBorder="1" applyAlignment="1">
      <alignment horizontal="center"/>
    </xf>
    <xf numFmtId="0" fontId="0" fillId="4" borderId="9" xfId="0" applyFill="1" applyBorder="1" applyProtection="1">
      <protection locked="0"/>
    </xf>
    <xf numFmtId="0" fontId="0" fillId="4" borderId="11" xfId="0" applyFill="1" applyBorder="1" applyProtection="1">
      <protection locked="0"/>
    </xf>
    <xf numFmtId="0" fontId="0" fillId="5" borderId="4" xfId="0" applyFill="1" applyBorder="1" applyAlignment="1">
      <alignment horizontal="right"/>
    </xf>
    <xf numFmtId="0" fontId="0" fillId="5" borderId="4" xfId="0" applyNumberFormat="1" applyFill="1" applyBorder="1" applyAlignment="1">
      <alignment horizontal="center"/>
    </xf>
    <xf numFmtId="165" fontId="0" fillId="5" borderId="15" xfId="0" applyNumberFormat="1" applyFill="1" applyBorder="1"/>
    <xf numFmtId="165" fontId="0" fillId="2" borderId="10" xfId="0" applyNumberFormat="1" applyFill="1" applyBorder="1" applyAlignment="1">
      <alignment horizontal="left"/>
    </xf>
    <xf numFmtId="0" fontId="14" fillId="7" borderId="9" xfId="1" applyFont="1" applyBorder="1" applyAlignment="1">
      <alignment horizontal="center" vertical="center" wrapText="1"/>
    </xf>
    <xf numFmtId="0" fontId="14" fillId="7" borderId="9" xfId="1" applyFont="1" applyBorder="1" applyAlignment="1">
      <alignment horizontal="center" vertical="center"/>
    </xf>
    <xf numFmtId="0" fontId="0" fillId="2" borderId="0" xfId="0" applyFill="1" applyAlignment="1">
      <alignment wrapText="1"/>
    </xf>
    <xf numFmtId="0" fontId="4" fillId="3" borderId="0" xfId="0" applyFont="1" applyFill="1" applyBorder="1" applyAlignment="1">
      <alignment horizontal="center" vertical="center"/>
    </xf>
    <xf numFmtId="0" fontId="4" fillId="3" borderId="0" xfId="0" applyFont="1" applyFill="1" applyBorder="1" applyAlignment="1">
      <alignment horizontal="left" vertical="top"/>
    </xf>
    <xf numFmtId="0" fontId="24" fillId="3" borderId="0" xfId="0" applyFont="1" applyFill="1" applyBorder="1" applyAlignment="1">
      <alignment horizontal="center" vertical="center" wrapText="1"/>
    </xf>
    <xf numFmtId="0" fontId="14" fillId="3" borderId="0" xfId="1" applyFont="1" applyFill="1" applyBorder="1" applyAlignment="1">
      <alignment horizontal="center" vertical="center"/>
    </xf>
    <xf numFmtId="0" fontId="22" fillId="3" borderId="0" xfId="0" applyFont="1" applyFill="1" applyBorder="1" applyAlignment="1">
      <alignment horizontal="center" vertical="center" wrapText="1"/>
    </xf>
    <xf numFmtId="14" fontId="24" fillId="3" borderId="0" xfId="0" applyNumberFormat="1" applyFont="1" applyFill="1" applyBorder="1" applyAlignment="1">
      <alignment horizontal="center" vertical="center" wrapText="1"/>
    </xf>
    <xf numFmtId="0" fontId="15" fillId="6" borderId="12" xfId="0" applyFont="1" applyFill="1" applyBorder="1" applyProtection="1">
      <protection hidden="1"/>
    </xf>
    <xf numFmtId="0" fontId="15" fillId="6" borderId="13" xfId="0" applyFont="1" applyFill="1" applyBorder="1" applyProtection="1">
      <protection hidden="1"/>
    </xf>
    <xf numFmtId="9" fontId="0" fillId="0" borderId="9" xfId="0" applyNumberFormat="1" applyBorder="1" applyAlignment="1">
      <alignment horizontal="center" vertical="center" wrapText="1"/>
    </xf>
    <xf numFmtId="9" fontId="0" fillId="0" borderId="9" xfId="0" applyNumberFormat="1" applyBorder="1" applyAlignment="1">
      <alignment horizontal="center" vertical="center"/>
    </xf>
    <xf numFmtId="0" fontId="0" fillId="4" borderId="0" xfId="0" applyFill="1" applyAlignment="1">
      <alignment horizontal="center"/>
    </xf>
    <xf numFmtId="0" fontId="15" fillId="8" borderId="2" xfId="0" applyFont="1" applyFill="1" applyBorder="1" applyAlignment="1" applyProtection="1">
      <alignment wrapText="1"/>
      <protection hidden="1"/>
    </xf>
    <xf numFmtId="0" fontId="15" fillId="8" borderId="5" xfId="0" applyFont="1" applyFill="1" applyBorder="1" applyAlignment="1" applyProtection="1">
      <alignment wrapText="1"/>
      <protection hidden="1"/>
    </xf>
    <xf numFmtId="0" fontId="15" fillId="4" borderId="11" xfId="0" applyFont="1" applyFill="1" applyBorder="1" applyAlignment="1" applyProtection="1">
      <alignment wrapText="1"/>
      <protection hidden="1"/>
    </xf>
    <xf numFmtId="0" fontId="15" fillId="4" borderId="12" xfId="0" applyFont="1" applyFill="1" applyBorder="1" applyAlignment="1" applyProtection="1">
      <alignment wrapText="1"/>
      <protection hidden="1"/>
    </xf>
    <xf numFmtId="0" fontId="14" fillId="7" borderId="14" xfId="1" applyFont="1" applyBorder="1" applyAlignment="1">
      <alignment horizontal="center" vertical="center" wrapText="1"/>
    </xf>
    <xf numFmtId="0" fontId="0" fillId="3" borderId="9" xfId="0" applyFill="1" applyBorder="1" applyAlignment="1" applyProtection="1">
      <alignment horizontal="left"/>
      <protection locked="0"/>
    </xf>
    <xf numFmtId="0" fontId="0" fillId="2" borderId="7" xfId="0" applyFill="1" applyBorder="1"/>
    <xf numFmtId="0" fontId="0" fillId="2" borderId="8" xfId="0" applyFill="1" applyBorder="1"/>
    <xf numFmtId="0" fontId="20" fillId="3" borderId="15" xfId="0" applyFont="1" applyFill="1" applyBorder="1" applyAlignment="1" applyProtection="1">
      <alignment horizontal="center" vertical="center" wrapText="1"/>
      <protection locked="0" hidden="1"/>
    </xf>
    <xf numFmtId="0" fontId="3" fillId="2" borderId="14" xfId="0" applyFont="1" applyFill="1" applyBorder="1" applyAlignment="1">
      <alignment horizontal="left"/>
    </xf>
    <xf numFmtId="0" fontId="3" fillId="2" borderId="13" xfId="0" applyFont="1" applyFill="1" applyBorder="1" applyAlignment="1">
      <alignment horizontal="center" wrapText="1"/>
    </xf>
    <xf numFmtId="0" fontId="0" fillId="3" borderId="5" xfId="0" applyFill="1" applyBorder="1" applyAlignment="1">
      <alignment wrapText="1"/>
    </xf>
    <xf numFmtId="0" fontId="0" fillId="5" borderId="15" xfId="0" applyFill="1" applyBorder="1" applyAlignment="1">
      <alignment wrapText="1"/>
    </xf>
    <xf numFmtId="0" fontId="0" fillId="4" borderId="9" xfId="0" applyFill="1" applyBorder="1" applyAlignment="1">
      <alignment vertical="top" wrapText="1"/>
    </xf>
    <xf numFmtId="0" fontId="0" fillId="3" borderId="4" xfId="0" applyFill="1" applyBorder="1" applyAlignment="1">
      <alignment vertical="top" wrapText="1"/>
    </xf>
    <xf numFmtId="0" fontId="15" fillId="4" borderId="9" xfId="0" applyFont="1" applyFill="1" applyBorder="1"/>
    <xf numFmtId="0" fontId="0" fillId="2" borderId="9" xfId="0" applyFill="1" applyBorder="1" applyProtection="1">
      <protection locked="0"/>
    </xf>
    <xf numFmtId="0" fontId="3" fillId="2" borderId="15" xfId="0" applyFont="1" applyFill="1" applyBorder="1" applyAlignment="1">
      <alignment horizontal="left"/>
    </xf>
    <xf numFmtId="0" fontId="3" fillId="2" borderId="9" xfId="0" applyFont="1" applyFill="1" applyBorder="1" applyAlignment="1">
      <alignment horizontal="center"/>
    </xf>
    <xf numFmtId="0" fontId="3" fillId="2" borderId="7" xfId="0" applyFont="1" applyFill="1" applyBorder="1" applyAlignment="1">
      <alignment horizontal="left"/>
    </xf>
    <xf numFmtId="0" fontId="14" fillId="7" borderId="14" xfId="1" applyFont="1" applyBorder="1" applyAlignment="1">
      <alignment horizontal="center" vertical="center" wrapText="1"/>
    </xf>
    <xf numFmtId="0" fontId="15" fillId="4" borderId="14" xfId="0" applyFont="1" applyFill="1" applyBorder="1"/>
    <xf numFmtId="0" fontId="0" fillId="0" borderId="9" xfId="0" applyBorder="1" applyProtection="1">
      <protection locked="0"/>
    </xf>
    <xf numFmtId="0" fontId="3" fillId="2" borderId="9" xfId="0" applyFont="1" applyFill="1" applyBorder="1" applyAlignment="1">
      <alignment horizontal="center" wrapText="1"/>
    </xf>
    <xf numFmtId="0" fontId="0" fillId="3" borderId="0" xfId="0" applyFill="1" applyBorder="1" applyAlignment="1">
      <alignment horizontal="left" vertical="top" wrapText="1"/>
    </xf>
    <xf numFmtId="0" fontId="3" fillId="3" borderId="0"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25" fillId="3" borderId="0" xfId="0" applyFont="1" applyFill="1" applyBorder="1" applyAlignment="1">
      <alignment horizontal="left" vertical="center" wrapText="1"/>
    </xf>
    <xf numFmtId="0" fontId="3" fillId="4" borderId="9" xfId="0" applyFont="1" applyFill="1" applyBorder="1" applyAlignment="1">
      <alignment horizontal="center" vertical="center"/>
    </xf>
    <xf numFmtId="0" fontId="3" fillId="4" borderId="9" xfId="0" applyFont="1" applyFill="1" applyBorder="1" applyAlignment="1">
      <alignment horizontal="center" vertical="center" wrapText="1"/>
    </xf>
    <xf numFmtId="0" fontId="0" fillId="0" borderId="9" xfId="0" applyBorder="1" applyAlignment="1">
      <alignment horizontal="left" wrapText="1"/>
    </xf>
    <xf numFmtId="14" fontId="0" fillId="3" borderId="9" xfId="0" applyNumberFormat="1" applyFill="1" applyBorder="1" applyAlignment="1" applyProtection="1">
      <alignment horizontal="left"/>
      <protection locked="0"/>
    </xf>
    <xf numFmtId="14" fontId="0" fillId="0" borderId="9" xfId="0" applyNumberFormat="1" applyBorder="1" applyAlignment="1">
      <alignment horizontal="left" wrapText="1"/>
    </xf>
    <xf numFmtId="0" fontId="15" fillId="3" borderId="0" xfId="0" applyFont="1" applyFill="1" applyBorder="1"/>
    <xf numFmtId="0" fontId="4" fillId="3" borderId="0" xfId="0" applyFont="1" applyFill="1"/>
    <xf numFmtId="0" fontId="25" fillId="3" borderId="0" xfId="0" applyFont="1" applyFill="1"/>
    <xf numFmtId="0" fontId="0" fillId="3" borderId="9" xfId="0" applyFill="1" applyBorder="1" applyAlignment="1" applyProtection="1">
      <alignment horizontal="left" vertical="top"/>
      <protection locked="0"/>
    </xf>
    <xf numFmtId="0" fontId="0" fillId="3" borderId="7" xfId="0" applyFill="1" applyBorder="1" applyAlignment="1">
      <alignment horizontal="center"/>
    </xf>
    <xf numFmtId="0" fontId="0" fillId="3" borderId="4" xfId="0" applyFill="1" applyBorder="1" applyAlignment="1">
      <alignment horizontal="center"/>
    </xf>
    <xf numFmtId="0" fontId="0" fillId="3" borderId="0" xfId="0" applyFill="1" applyBorder="1" applyAlignment="1">
      <alignment horizontal="center"/>
    </xf>
    <xf numFmtId="0" fontId="3" fillId="2" borderId="9" xfId="0" applyFont="1" applyFill="1" applyBorder="1" applyAlignment="1">
      <alignment horizontal="center"/>
    </xf>
    <xf numFmtId="0" fontId="0" fillId="4" borderId="9" xfId="0" applyFill="1" applyBorder="1" applyAlignment="1" applyProtection="1">
      <alignment horizontal="left" vertical="top" wrapText="1"/>
      <protection locked="0"/>
    </xf>
    <xf numFmtId="0" fontId="0" fillId="4" borderId="9" xfId="0" applyFill="1" applyBorder="1" applyAlignment="1" applyProtection="1">
      <alignment horizontal="left" vertical="top"/>
      <protection locked="0"/>
    </xf>
    <xf numFmtId="0" fontId="3" fillId="2" borderId="14" xfId="0" applyFont="1" applyFill="1" applyBorder="1" applyAlignment="1">
      <alignment horizontal="center"/>
    </xf>
    <xf numFmtId="0" fontId="3" fillId="3" borderId="7" xfId="0" applyFont="1" applyFill="1" applyBorder="1" applyAlignment="1">
      <alignment horizontal="center" vertical="top" wrapText="1"/>
    </xf>
    <xf numFmtId="0" fontId="3" fillId="3" borderId="4" xfId="0" applyFont="1" applyFill="1" applyBorder="1" applyAlignment="1">
      <alignment horizontal="center" vertical="top" wrapText="1"/>
    </xf>
    <xf numFmtId="0" fontId="3" fillId="3" borderId="0" xfId="0" applyFont="1" applyFill="1" applyBorder="1" applyAlignment="1">
      <alignment horizontal="center" vertical="top" wrapText="1"/>
    </xf>
    <xf numFmtId="0" fontId="14" fillId="7" borderId="14" xfId="1" applyFont="1" applyBorder="1" applyAlignment="1">
      <alignment horizontal="center" vertical="center" wrapText="1"/>
    </xf>
    <xf numFmtId="0" fontId="3" fillId="2" borderId="14" xfId="0" applyFont="1" applyFill="1" applyBorder="1" applyAlignment="1">
      <alignment horizontal="left"/>
    </xf>
    <xf numFmtId="0" fontId="0" fillId="3" borderId="10" xfId="0" applyFont="1" applyFill="1" applyBorder="1" applyAlignment="1" applyProtection="1">
      <alignment horizontal="center" vertical="center" wrapText="1"/>
      <protection locked="0"/>
    </xf>
    <xf numFmtId="0" fontId="3" fillId="3" borderId="21" xfId="0" applyFont="1" applyFill="1" applyBorder="1" applyAlignment="1">
      <alignment horizontal="left" vertical="center" wrapText="1" indent="2"/>
    </xf>
    <xf numFmtId="0" fontId="0" fillId="0" borderId="9" xfId="0" applyBorder="1" applyAlignment="1" applyProtection="1">
      <alignment horizontal="left"/>
      <protection locked="0"/>
    </xf>
    <xf numFmtId="0" fontId="29" fillId="3" borderId="0" xfId="3" applyFill="1" applyProtection="1">
      <protection locked="0"/>
    </xf>
    <xf numFmtId="0" fontId="27" fillId="3" borderId="0" xfId="2" applyFill="1" applyProtection="1">
      <protection locked="0"/>
    </xf>
    <xf numFmtId="0" fontId="0" fillId="3" borderId="11" xfId="0" applyFont="1" applyFill="1" applyBorder="1"/>
    <xf numFmtId="0" fontId="0" fillId="3" borderId="12" xfId="0" applyFont="1" applyFill="1" applyBorder="1"/>
    <xf numFmtId="0" fontId="0" fillId="3" borderId="13" xfId="0" applyFont="1" applyFill="1" applyBorder="1"/>
    <xf numFmtId="0" fontId="0" fillId="3" borderId="12" xfId="0" applyFont="1" applyFill="1" applyBorder="1" applyAlignment="1">
      <alignment horizontal="center" vertical="center" wrapText="1"/>
    </xf>
    <xf numFmtId="0" fontId="0" fillId="3" borderId="2" xfId="0" applyFont="1" applyFill="1" applyBorder="1" applyAlignment="1">
      <alignment horizontal="center"/>
    </xf>
    <xf numFmtId="0" fontId="0" fillId="3" borderId="9" xfId="0" applyFill="1" applyBorder="1" applyAlignment="1" applyProtection="1">
      <alignment vertical="top"/>
      <protection locked="0"/>
    </xf>
    <xf numFmtId="0" fontId="30" fillId="3" borderId="9" xfId="0" applyFont="1" applyFill="1" applyBorder="1" applyAlignment="1">
      <alignment horizontal="center" vertical="center" wrapText="1"/>
    </xf>
    <xf numFmtId="0" fontId="0" fillId="0" borderId="9" xfId="0" applyBorder="1" applyAlignment="1" applyProtection="1">
      <alignment horizontal="left" vertical="top"/>
      <protection locked="0"/>
    </xf>
    <xf numFmtId="14" fontId="0" fillId="3" borderId="9" xfId="0" applyNumberFormat="1" applyFill="1" applyBorder="1" applyAlignment="1" applyProtection="1">
      <alignment horizontal="left" vertical="top"/>
      <protection locked="0"/>
    </xf>
    <xf numFmtId="0" fontId="0" fillId="0" borderId="9" xfId="0" applyBorder="1" applyAlignment="1" applyProtection="1">
      <alignment vertical="top"/>
      <protection locked="0"/>
    </xf>
    <xf numFmtId="0" fontId="0" fillId="2" borderId="9" xfId="0" applyFill="1" applyBorder="1"/>
    <xf numFmtId="0" fontId="0" fillId="2" borderId="1" xfId="0" applyFill="1" applyBorder="1"/>
    <xf numFmtId="0" fontId="0" fillId="2" borderId="2" xfId="0" applyFill="1" applyBorder="1"/>
    <xf numFmtId="165" fontId="0" fillId="2" borderId="9" xfId="0" applyNumberFormat="1" applyFill="1" applyBorder="1"/>
    <xf numFmtId="0" fontId="0" fillId="2" borderId="6" xfId="0" applyFill="1" applyBorder="1"/>
    <xf numFmtId="0" fontId="0" fillId="2" borderId="4" xfId="0" applyFill="1" applyBorder="1"/>
    <xf numFmtId="0" fontId="0" fillId="2" borderId="3" xfId="0" applyFill="1" applyBorder="1"/>
    <xf numFmtId="0" fontId="0" fillId="2" borderId="5" xfId="0" applyFill="1" applyBorder="1"/>
    <xf numFmtId="165" fontId="0" fillId="2" borderId="9" xfId="0" applyNumberFormat="1" applyFill="1" applyBorder="1" applyAlignment="1">
      <alignment horizontal="center"/>
    </xf>
    <xf numFmtId="0" fontId="0" fillId="2" borderId="11" xfId="0" applyFill="1" applyBorder="1"/>
    <xf numFmtId="0" fontId="0" fillId="3" borderId="0" xfId="0" applyFont="1" applyFill="1" applyBorder="1" applyAlignment="1">
      <alignment horizontal="left" vertical="top" wrapText="1"/>
    </xf>
    <xf numFmtId="0" fontId="25" fillId="3" borderId="0" xfId="0" applyFont="1" applyFill="1" applyBorder="1" applyAlignment="1">
      <alignment horizontal="left" vertical="top" wrapText="1"/>
    </xf>
    <xf numFmtId="0" fontId="0" fillId="3" borderId="0" xfId="0" applyFill="1" applyBorder="1" applyAlignment="1">
      <alignment horizontal="left" vertical="top" wrapText="1"/>
    </xf>
    <xf numFmtId="0" fontId="0" fillId="3" borderId="0" xfId="0" applyFill="1" applyBorder="1" applyAlignment="1">
      <alignment horizontal="left" vertical="top"/>
    </xf>
    <xf numFmtId="0" fontId="25" fillId="3" borderId="0" xfId="0" applyFont="1" applyFill="1" applyBorder="1" applyAlignment="1">
      <alignment horizontal="left" vertical="center" wrapText="1"/>
    </xf>
    <xf numFmtId="0" fontId="15" fillId="3" borderId="0" xfId="0" applyFont="1" applyFill="1" applyAlignment="1">
      <alignment horizontal="left" vertical="top" wrapText="1"/>
    </xf>
    <xf numFmtId="0" fontId="15" fillId="3" borderId="0" xfId="0" applyFont="1" applyFill="1" applyBorder="1" applyAlignment="1">
      <alignment horizontal="left" vertical="top" wrapText="1"/>
    </xf>
    <xf numFmtId="0" fontId="5" fillId="3" borderId="0" xfId="0" applyFont="1" applyFill="1" applyBorder="1" applyAlignment="1">
      <alignment horizontal="left" vertical="top" wrapText="1"/>
    </xf>
    <xf numFmtId="0" fontId="25" fillId="3" borderId="0" xfId="0" applyFont="1" applyFill="1" applyBorder="1" applyAlignment="1">
      <alignment horizontal="center" vertical="center" wrapText="1"/>
    </xf>
    <xf numFmtId="0" fontId="6" fillId="3" borderId="0" xfId="0" applyFont="1" applyFill="1" applyBorder="1" applyAlignment="1">
      <alignment horizontal="left" vertical="center" wrapText="1"/>
    </xf>
    <xf numFmtId="14" fontId="7" fillId="4" borderId="0" xfId="0" applyNumberFormat="1" applyFont="1" applyFill="1" applyBorder="1" applyAlignment="1" applyProtection="1">
      <alignment horizontal="left" vertical="center" wrapText="1"/>
      <protection locked="0"/>
    </xf>
    <xf numFmtId="0" fontId="7" fillId="4" borderId="0" xfId="0" applyFont="1" applyFill="1" applyBorder="1" applyAlignment="1" applyProtection="1">
      <alignment horizontal="left" vertical="center" wrapText="1"/>
      <protection locked="0"/>
    </xf>
    <xf numFmtId="0" fontId="0" fillId="6" borderId="11" xfId="0" quotePrefix="1" applyFill="1" applyBorder="1" applyAlignment="1" applyProtection="1">
      <alignment horizontal="center" wrapText="1"/>
      <protection hidden="1"/>
    </xf>
    <xf numFmtId="0" fontId="0" fillId="6" borderId="13" xfId="0" quotePrefix="1" applyFill="1" applyBorder="1" applyAlignment="1" applyProtection="1">
      <alignment horizontal="center" wrapText="1"/>
      <protection hidden="1"/>
    </xf>
    <xf numFmtId="0" fontId="0" fillId="4" borderId="11" xfId="0" applyFill="1" applyBorder="1" applyAlignment="1" applyProtection="1">
      <alignment horizontal="center" vertical="center"/>
      <protection hidden="1"/>
    </xf>
    <xf numFmtId="0" fontId="0" fillId="4" borderId="12" xfId="0" applyFill="1" applyBorder="1" applyAlignment="1" applyProtection="1">
      <alignment horizontal="center" vertical="center"/>
      <protection hidden="1"/>
    </xf>
    <xf numFmtId="0" fontId="0" fillId="4" borderId="13" xfId="0" applyFill="1" applyBorder="1" applyAlignment="1" applyProtection="1">
      <alignment horizontal="center" vertical="center"/>
      <protection hidden="1"/>
    </xf>
    <xf numFmtId="0" fontId="0" fillId="6" borderId="11" xfId="0" applyFill="1" applyBorder="1" applyAlignment="1" applyProtection="1">
      <alignment horizontal="left" vertical="top" wrapText="1"/>
      <protection hidden="1"/>
    </xf>
    <xf numFmtId="0" fontId="0" fillId="6" borderId="12" xfId="0" applyFill="1" applyBorder="1" applyAlignment="1" applyProtection="1">
      <alignment horizontal="left" vertical="top" wrapText="1"/>
      <protection hidden="1"/>
    </xf>
    <xf numFmtId="0" fontId="0" fillId="6" borderId="13" xfId="0" applyFill="1" applyBorder="1" applyAlignment="1" applyProtection="1">
      <alignment horizontal="left" vertical="top" wrapText="1"/>
      <protection hidden="1"/>
    </xf>
    <xf numFmtId="0" fontId="0" fillId="4" borderId="11" xfId="0" applyFill="1" applyBorder="1" applyAlignment="1" applyProtection="1">
      <alignment horizontal="left" vertical="top" wrapText="1"/>
      <protection hidden="1"/>
    </xf>
    <xf numFmtId="0" fontId="0" fillId="4" borderId="12" xfId="0" applyFill="1" applyBorder="1" applyAlignment="1" applyProtection="1">
      <alignment horizontal="left" vertical="top" wrapText="1"/>
      <protection hidden="1"/>
    </xf>
    <xf numFmtId="0" fontId="0" fillId="4" borderId="13" xfId="0" applyFill="1" applyBorder="1" applyAlignment="1" applyProtection="1">
      <alignment horizontal="left" vertical="top" wrapText="1"/>
      <protection hidden="1"/>
    </xf>
    <xf numFmtId="0" fontId="3" fillId="3" borderId="20" xfId="0" applyFont="1" applyFill="1" applyBorder="1" applyAlignment="1">
      <alignment horizontal="left" vertical="top" wrapText="1"/>
    </xf>
    <xf numFmtId="0" fontId="0" fillId="3" borderId="20" xfId="0" applyFill="1" applyBorder="1" applyAlignment="1">
      <alignment horizontal="left" vertical="top" wrapText="1"/>
    </xf>
    <xf numFmtId="0" fontId="3" fillId="3" borderId="16" xfId="0" applyFont="1" applyFill="1" applyBorder="1" applyAlignment="1">
      <alignment horizontal="left" vertical="top" wrapText="1"/>
    </xf>
    <xf numFmtId="0" fontId="3" fillId="3" borderId="17" xfId="0" applyFont="1" applyFill="1" applyBorder="1" applyAlignment="1">
      <alignment horizontal="left" vertical="top" wrapText="1"/>
    </xf>
    <xf numFmtId="0" fontId="3" fillId="3" borderId="18" xfId="0" applyFont="1" applyFill="1" applyBorder="1" applyAlignment="1">
      <alignment horizontal="left" vertical="top" wrapText="1"/>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10" xfId="0" applyFont="1" applyFill="1" applyBorder="1" applyAlignment="1">
      <alignment horizontal="center" vertical="center"/>
    </xf>
    <xf numFmtId="0" fontId="0" fillId="3" borderId="9" xfId="0" applyFill="1" applyBorder="1" applyAlignment="1" applyProtection="1">
      <alignment horizontal="left" vertical="top"/>
      <protection locked="0"/>
    </xf>
    <xf numFmtId="0" fontId="0" fillId="0" borderId="14" xfId="0" applyFont="1" applyFill="1" applyBorder="1" applyAlignment="1">
      <alignment horizontal="left" vertical="top" wrapText="1"/>
    </xf>
    <xf numFmtId="0" fontId="4" fillId="0" borderId="15" xfId="0" applyFont="1" applyFill="1" applyBorder="1" applyAlignment="1">
      <alignment horizontal="left" vertical="top" wrapText="1"/>
    </xf>
    <xf numFmtId="0" fontId="4" fillId="0" borderId="10" xfId="0" applyFont="1" applyFill="1" applyBorder="1" applyAlignment="1">
      <alignment horizontal="left" vertical="top" wrapText="1"/>
    </xf>
    <xf numFmtId="0" fontId="4" fillId="6" borderId="1" xfId="0" applyFont="1" applyFill="1" applyBorder="1" applyAlignment="1">
      <alignment horizontal="center" vertical="center"/>
    </xf>
    <xf numFmtId="0" fontId="4" fillId="6" borderId="0" xfId="0" applyFont="1" applyFill="1" applyBorder="1" applyAlignment="1">
      <alignment horizontal="center" vertical="center"/>
    </xf>
    <xf numFmtId="0" fontId="0" fillId="4" borderId="11" xfId="0" applyFill="1" applyBorder="1" applyAlignment="1" applyProtection="1">
      <alignment horizontal="left" wrapText="1"/>
      <protection hidden="1"/>
    </xf>
    <xf numFmtId="0" fontId="0" fillId="4" borderId="13" xfId="0" applyFill="1" applyBorder="1" applyAlignment="1" applyProtection="1">
      <alignment horizontal="left" wrapText="1"/>
      <protection hidden="1"/>
    </xf>
    <xf numFmtId="0" fontId="0" fillId="4" borderId="11" xfId="0" applyFill="1" applyBorder="1" applyAlignment="1" applyProtection="1">
      <alignment horizontal="left" vertical="center" wrapText="1"/>
      <protection hidden="1"/>
    </xf>
    <xf numFmtId="0" fontId="0" fillId="4" borderId="12" xfId="0" applyFill="1" applyBorder="1" applyAlignment="1" applyProtection="1">
      <alignment horizontal="left" vertical="center" wrapText="1"/>
      <protection hidden="1"/>
    </xf>
    <xf numFmtId="0" fontId="0" fillId="4" borderId="13" xfId="0" applyFill="1" applyBorder="1" applyAlignment="1" applyProtection="1">
      <alignment horizontal="left" vertical="center" wrapText="1"/>
      <protection hidden="1"/>
    </xf>
    <xf numFmtId="0" fontId="0" fillId="3" borderId="14" xfId="0" applyFill="1" applyBorder="1" applyAlignment="1" applyProtection="1">
      <alignment horizontal="center" vertical="top" wrapText="1"/>
      <protection locked="0" hidden="1"/>
    </xf>
    <xf numFmtId="0" fontId="0" fillId="3" borderId="15" xfId="0" applyFill="1" applyBorder="1" applyAlignment="1" applyProtection="1">
      <alignment horizontal="center" vertical="top" wrapText="1"/>
      <protection locked="0" hidden="1"/>
    </xf>
    <xf numFmtId="0" fontId="0" fillId="4" borderId="11" xfId="0" quotePrefix="1" applyFill="1" applyBorder="1" applyAlignment="1" applyProtection="1">
      <alignment horizontal="center" wrapText="1"/>
      <protection hidden="1"/>
    </xf>
    <xf numFmtId="0" fontId="0" fillId="4" borderId="13" xfId="0" quotePrefix="1" applyFill="1" applyBorder="1" applyAlignment="1" applyProtection="1">
      <alignment horizontal="center" wrapText="1"/>
      <protection hidden="1"/>
    </xf>
    <xf numFmtId="0" fontId="0" fillId="4" borderId="13" xfId="0" applyFill="1" applyBorder="1" applyAlignment="1" applyProtection="1">
      <alignment horizontal="center" wrapText="1"/>
      <protection hidden="1"/>
    </xf>
    <xf numFmtId="0" fontId="0" fillId="3" borderId="3" xfId="0" applyFill="1" applyBorder="1" applyAlignment="1">
      <alignment horizontal="center" vertical="top" wrapText="1"/>
    </xf>
    <xf numFmtId="0" fontId="0" fillId="3" borderId="4" xfId="0" applyFill="1" applyBorder="1" applyAlignment="1">
      <alignment horizontal="center" vertical="top" wrapText="1"/>
    </xf>
    <xf numFmtId="0" fontId="0" fillId="3" borderId="5" xfId="0" applyFill="1" applyBorder="1" applyAlignment="1">
      <alignment horizontal="center" vertical="top" wrapText="1"/>
    </xf>
    <xf numFmtId="0" fontId="0" fillId="3" borderId="18" xfId="0" applyFill="1" applyBorder="1" applyAlignment="1">
      <alignment horizontal="left" vertical="top" wrapText="1"/>
    </xf>
    <xf numFmtId="0" fontId="0" fillId="3" borderId="7" xfId="0" applyFill="1" applyBorder="1" applyAlignment="1">
      <alignment horizontal="center"/>
    </xf>
    <xf numFmtId="0" fontId="0" fillId="3" borderId="4" xfId="0" applyFill="1" applyBorder="1" applyAlignment="1">
      <alignment horizontal="center"/>
    </xf>
    <xf numFmtId="0" fontId="0" fillId="3" borderId="0" xfId="0" applyFill="1" applyBorder="1" applyAlignment="1">
      <alignment horizontal="center"/>
    </xf>
    <xf numFmtId="0" fontId="0" fillId="3" borderId="11" xfId="0" applyFill="1" applyBorder="1" applyAlignment="1" applyProtection="1">
      <alignment horizontal="left" vertical="top"/>
      <protection locked="0"/>
    </xf>
    <xf numFmtId="0" fontId="0" fillId="3" borderId="12" xfId="0" applyFill="1" applyBorder="1" applyAlignment="1" applyProtection="1">
      <alignment horizontal="left" vertical="top"/>
      <protection locked="0"/>
    </xf>
    <xf numFmtId="0" fontId="0" fillId="3" borderId="13" xfId="0" applyFill="1" applyBorder="1" applyAlignment="1" applyProtection="1">
      <alignment horizontal="left" vertical="top"/>
      <protection locked="0"/>
    </xf>
    <xf numFmtId="0" fontId="4" fillId="6" borderId="6" xfId="0" applyFont="1" applyFill="1" applyBorder="1" applyAlignment="1">
      <alignment horizontal="center" vertical="center"/>
    </xf>
    <xf numFmtId="0" fontId="4" fillId="6" borderId="7" xfId="0" applyFont="1" applyFill="1" applyBorder="1" applyAlignment="1">
      <alignment horizontal="center" vertical="center"/>
    </xf>
    <xf numFmtId="0" fontId="4" fillId="6" borderId="8" xfId="0" applyFont="1" applyFill="1" applyBorder="1" applyAlignment="1">
      <alignment horizontal="center" vertical="center"/>
    </xf>
    <xf numFmtId="0" fontId="4" fillId="6" borderId="3" xfId="0" applyFont="1" applyFill="1" applyBorder="1" applyAlignment="1">
      <alignment horizontal="center" vertical="center"/>
    </xf>
    <xf numFmtId="0" fontId="4" fillId="6" borderId="4" xfId="0" applyFont="1" applyFill="1" applyBorder="1" applyAlignment="1">
      <alignment horizontal="center" vertical="center"/>
    </xf>
    <xf numFmtId="0" fontId="4" fillId="6" borderId="5" xfId="0" applyFont="1" applyFill="1" applyBorder="1" applyAlignment="1">
      <alignment horizontal="center" vertical="center"/>
    </xf>
    <xf numFmtId="0" fontId="15" fillId="4" borderId="11" xfId="0" applyFont="1" applyFill="1" applyBorder="1" applyAlignment="1">
      <alignment horizontal="left" vertical="top" wrapText="1"/>
    </xf>
    <xf numFmtId="0" fontId="15" fillId="4" borderId="12" xfId="0" applyFont="1" applyFill="1" applyBorder="1" applyAlignment="1">
      <alignment horizontal="left" vertical="top" wrapText="1"/>
    </xf>
    <xf numFmtId="0" fontId="13" fillId="3" borderId="11" xfId="0" applyFont="1" applyFill="1" applyBorder="1" applyAlignment="1">
      <alignment horizontal="center" vertical="center" wrapText="1"/>
    </xf>
    <xf numFmtId="0" fontId="13" fillId="3" borderId="12" xfId="0" applyFont="1" applyFill="1" applyBorder="1" applyAlignment="1">
      <alignment horizontal="center" vertical="center" wrapText="1"/>
    </xf>
    <xf numFmtId="0" fontId="15" fillId="4" borderId="13" xfId="0" applyFont="1" applyFill="1" applyBorder="1" applyAlignment="1">
      <alignment horizontal="left" vertical="top" wrapText="1"/>
    </xf>
    <xf numFmtId="0" fontId="15" fillId="4" borderId="11" xfId="0" applyFont="1" applyFill="1" applyBorder="1" applyAlignment="1" applyProtection="1">
      <alignment horizontal="left" vertical="top" wrapText="1"/>
      <protection hidden="1"/>
    </xf>
    <xf numFmtId="0" fontId="15" fillId="4" borderId="13" xfId="0" applyFont="1" applyFill="1" applyBorder="1" applyAlignment="1" applyProtection="1">
      <alignment horizontal="left" vertical="top" wrapText="1"/>
      <protection hidden="1"/>
    </xf>
    <xf numFmtId="0" fontId="15" fillId="4" borderId="12" xfId="0" applyFont="1" applyFill="1" applyBorder="1" applyAlignment="1" applyProtection="1">
      <alignment horizontal="left" vertical="top" wrapText="1"/>
      <protection hidden="1"/>
    </xf>
    <xf numFmtId="0" fontId="15" fillId="4" borderId="6" xfId="0" applyFont="1" applyFill="1" applyBorder="1" applyAlignment="1">
      <alignment horizontal="left" vertical="top" wrapText="1"/>
    </xf>
    <xf numFmtId="0" fontId="15" fillId="4" borderId="1" xfId="0" applyFont="1" applyFill="1" applyBorder="1" applyAlignment="1">
      <alignment horizontal="left" vertical="top" wrapText="1"/>
    </xf>
    <xf numFmtId="0" fontId="15" fillId="4" borderId="3" xfId="0" applyFont="1" applyFill="1" applyBorder="1" applyAlignment="1">
      <alignment horizontal="left" vertical="top" wrapText="1"/>
    </xf>
    <xf numFmtId="0" fontId="15" fillId="4" borderId="9" xfId="0" applyFont="1" applyFill="1" applyBorder="1" applyAlignment="1" applyProtection="1">
      <alignment horizontal="left" vertical="top" wrapText="1"/>
      <protection hidden="1"/>
    </xf>
    <xf numFmtId="0" fontId="15" fillId="4" borderId="11" xfId="0" applyFont="1" applyFill="1" applyBorder="1" applyAlignment="1" applyProtection="1">
      <alignment horizontal="center" wrapText="1"/>
      <protection hidden="1"/>
    </xf>
    <xf numFmtId="0" fontId="15" fillId="4" borderId="12" xfId="0" applyFont="1" applyFill="1" applyBorder="1" applyAlignment="1" applyProtection="1">
      <alignment horizontal="center" wrapText="1"/>
      <protection hidden="1"/>
    </xf>
    <xf numFmtId="0" fontId="15" fillId="4" borderId="13" xfId="0" applyFont="1" applyFill="1" applyBorder="1" applyAlignment="1" applyProtection="1">
      <alignment horizontal="center" wrapText="1"/>
      <protection hidden="1"/>
    </xf>
    <xf numFmtId="0" fontId="0" fillId="3" borderId="16" xfId="0" applyFill="1" applyBorder="1" applyAlignment="1">
      <alignment horizontal="left" vertical="top" wrapText="1"/>
    </xf>
    <xf numFmtId="0" fontId="0" fillId="3" borderId="17" xfId="0" applyFill="1" applyBorder="1" applyAlignment="1">
      <alignment horizontal="left" vertical="top" wrapText="1"/>
    </xf>
    <xf numFmtId="0" fontId="0" fillId="3" borderId="11" xfId="0" applyFill="1" applyBorder="1" applyAlignment="1" applyProtection="1">
      <alignment vertical="top"/>
      <protection locked="0"/>
    </xf>
    <xf numFmtId="0" fontId="0" fillId="3" borderId="12" xfId="0" applyFill="1" applyBorder="1" applyAlignment="1" applyProtection="1">
      <alignment vertical="top"/>
      <protection locked="0"/>
    </xf>
    <xf numFmtId="0" fontId="13" fillId="3" borderId="13" xfId="0" applyFont="1" applyFill="1" applyBorder="1" applyAlignment="1">
      <alignment horizontal="center" vertical="center" wrapText="1"/>
    </xf>
    <xf numFmtId="0" fontId="3" fillId="0" borderId="16" xfId="0" applyFont="1" applyBorder="1" applyAlignment="1">
      <alignment horizontal="left" vertical="top" wrapText="1"/>
    </xf>
    <xf numFmtId="0" fontId="3" fillId="0" borderId="17" xfId="0" applyFont="1" applyBorder="1" applyAlignment="1">
      <alignment horizontal="left" vertical="top" wrapText="1"/>
    </xf>
    <xf numFmtId="0" fontId="13" fillId="3" borderId="11" xfId="0" applyFont="1" applyFill="1" applyBorder="1" applyAlignment="1">
      <alignment horizontal="center" vertical="center"/>
    </xf>
    <xf numFmtId="0" fontId="13" fillId="3" borderId="13" xfId="0" applyFont="1" applyFill="1" applyBorder="1" applyAlignment="1">
      <alignment horizontal="center" vertical="center"/>
    </xf>
    <xf numFmtId="0" fontId="0" fillId="3" borderId="13" xfId="0" applyFill="1" applyBorder="1" applyAlignment="1" applyProtection="1">
      <alignment vertical="top"/>
      <protection locked="0"/>
    </xf>
    <xf numFmtId="0" fontId="0" fillId="3" borderId="8" xfId="0" applyFill="1" applyBorder="1" applyAlignment="1" applyProtection="1">
      <alignment vertical="top"/>
      <protection locked="0"/>
    </xf>
    <xf numFmtId="0" fontId="0" fillId="3" borderId="2" xfId="0" applyFill="1" applyBorder="1" applyAlignment="1" applyProtection="1">
      <alignment vertical="top"/>
      <protection locked="0"/>
    </xf>
    <xf numFmtId="0" fontId="0" fillId="3" borderId="5" xfId="0" applyFill="1" applyBorder="1" applyAlignment="1" applyProtection="1">
      <alignment vertical="top"/>
      <protection locked="0"/>
    </xf>
    <xf numFmtId="0" fontId="3" fillId="2" borderId="9" xfId="0" applyFont="1" applyFill="1" applyBorder="1" applyAlignment="1">
      <alignment horizontal="center"/>
    </xf>
    <xf numFmtId="0" fontId="0" fillId="3" borderId="6" xfId="0" applyFill="1" applyBorder="1" applyAlignment="1">
      <alignment horizontal="left" vertical="top" wrapText="1"/>
    </xf>
    <xf numFmtId="0" fontId="0" fillId="3" borderId="7" xfId="0" applyFill="1" applyBorder="1" applyAlignment="1">
      <alignment horizontal="left" vertical="top" wrapText="1"/>
    </xf>
    <xf numFmtId="0" fontId="0" fillId="3" borderId="1" xfId="0" applyFill="1" applyBorder="1" applyAlignment="1">
      <alignment horizontal="left" vertical="top" wrapText="1"/>
    </xf>
    <xf numFmtId="0" fontId="0" fillId="3" borderId="3" xfId="0" applyFill="1" applyBorder="1" applyAlignment="1">
      <alignment horizontal="left" vertical="top" wrapText="1"/>
    </xf>
    <xf numFmtId="0" fontId="0" fillId="3" borderId="4" xfId="0" applyFill="1" applyBorder="1" applyAlignment="1">
      <alignment horizontal="left" vertical="top" wrapText="1"/>
    </xf>
    <xf numFmtId="0" fontId="19" fillId="3" borderId="11" xfId="0" applyFont="1" applyFill="1" applyBorder="1" applyAlignment="1">
      <alignment horizontal="center" wrapText="1"/>
    </xf>
    <xf numFmtId="0" fontId="19" fillId="3" borderId="13" xfId="0" applyFont="1" applyFill="1" applyBorder="1" applyAlignment="1">
      <alignment horizontal="center" wrapText="1"/>
    </xf>
    <xf numFmtId="0" fontId="0" fillId="3" borderId="11" xfId="0" applyFill="1" applyBorder="1" applyAlignment="1" applyProtection="1">
      <alignment vertical="top" wrapText="1"/>
      <protection locked="0"/>
    </xf>
    <xf numFmtId="0" fontId="0" fillId="3" borderId="13" xfId="0" applyFill="1" applyBorder="1" applyAlignment="1" applyProtection="1">
      <alignment vertical="top" wrapText="1"/>
      <protection locked="0"/>
    </xf>
    <xf numFmtId="0" fontId="3" fillId="3" borderId="14" xfId="0" applyFont="1" applyFill="1" applyBorder="1" applyAlignment="1">
      <alignment horizontal="left" vertical="top" wrapText="1"/>
    </xf>
    <xf numFmtId="0" fontId="3" fillId="3" borderId="15" xfId="0" applyFont="1" applyFill="1" applyBorder="1" applyAlignment="1">
      <alignment horizontal="left" vertical="top" wrapText="1"/>
    </xf>
    <xf numFmtId="0" fontId="20" fillId="3" borderId="14" xfId="0" applyFont="1" applyFill="1" applyBorder="1" applyAlignment="1" applyProtection="1">
      <alignment horizontal="center" vertical="center" wrapText="1"/>
      <protection locked="0" hidden="1"/>
    </xf>
    <xf numFmtId="0" fontId="20" fillId="3" borderId="15" xfId="0" applyFont="1" applyFill="1" applyBorder="1" applyAlignment="1" applyProtection="1">
      <alignment horizontal="center" vertical="center" wrapText="1"/>
      <protection locked="0" hidden="1"/>
    </xf>
    <xf numFmtId="0" fontId="0" fillId="4" borderId="9" xfId="0" applyFill="1" applyBorder="1" applyAlignment="1" applyProtection="1">
      <alignment horizontal="left" vertical="top"/>
      <protection locked="0"/>
    </xf>
    <xf numFmtId="0" fontId="0" fillId="4" borderId="11" xfId="0" applyFill="1" applyBorder="1" applyAlignment="1" applyProtection="1">
      <alignment horizontal="left" vertical="top"/>
      <protection locked="0"/>
    </xf>
    <xf numFmtId="0" fontId="0" fillId="4" borderId="12" xfId="0" applyFill="1" applyBorder="1" applyAlignment="1" applyProtection="1">
      <alignment horizontal="left" vertical="top"/>
      <protection locked="0"/>
    </xf>
    <xf numFmtId="0" fontId="0" fillId="4" borderId="13" xfId="0" applyFill="1" applyBorder="1" applyAlignment="1" applyProtection="1">
      <alignment horizontal="left" vertical="top"/>
      <protection locked="0"/>
    </xf>
    <xf numFmtId="0" fontId="0" fillId="4" borderId="9" xfId="0" applyFill="1" applyBorder="1" applyAlignment="1" applyProtection="1">
      <alignment horizontal="left" vertical="top" wrapText="1"/>
      <protection locked="0"/>
    </xf>
    <xf numFmtId="0" fontId="0" fillId="8" borderId="9" xfId="0" applyFill="1" applyBorder="1" applyAlignment="1" applyProtection="1">
      <alignment horizontal="left" vertical="top"/>
      <protection locked="0"/>
    </xf>
    <xf numFmtId="0" fontId="3" fillId="3" borderId="21" xfId="0" applyFont="1" applyFill="1" applyBorder="1" applyAlignment="1">
      <alignment horizontal="left" vertical="top" wrapText="1"/>
    </xf>
    <xf numFmtId="0" fontId="3" fillId="3" borderId="21" xfId="0" applyFont="1" applyFill="1" applyBorder="1" applyAlignment="1">
      <alignment horizontal="left" vertical="center" wrapText="1" indent="2"/>
    </xf>
    <xf numFmtId="0" fontId="0" fillId="3" borderId="9" xfId="0" applyFill="1" applyBorder="1" applyAlignment="1" applyProtection="1">
      <alignment vertical="top"/>
      <protection locked="0"/>
    </xf>
    <xf numFmtId="0" fontId="31" fillId="0" borderId="14" xfId="0" applyFont="1" applyFill="1" applyBorder="1" applyAlignment="1">
      <alignment horizontal="left" vertical="center" wrapText="1"/>
    </xf>
    <xf numFmtId="0" fontId="32" fillId="0" borderId="15" xfId="0" applyFont="1" applyFill="1" applyBorder="1" applyAlignment="1">
      <alignment horizontal="left" vertical="center" wrapText="1"/>
    </xf>
    <xf numFmtId="0" fontId="32" fillId="0" borderId="10" xfId="0" applyFont="1" applyFill="1" applyBorder="1" applyAlignment="1">
      <alignment horizontal="left" vertical="center" wrapText="1"/>
    </xf>
    <xf numFmtId="0" fontId="19" fillId="3" borderId="9" xfId="0" applyFont="1" applyFill="1" applyBorder="1" applyAlignment="1">
      <alignment horizontal="center"/>
    </xf>
    <xf numFmtId="0" fontId="3" fillId="3" borderId="6" xfId="0" applyFont="1" applyFill="1" applyBorder="1" applyAlignment="1">
      <alignment horizontal="left" vertical="top" wrapText="1"/>
    </xf>
    <xf numFmtId="0" fontId="3" fillId="3" borderId="1"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2" borderId="14" xfId="0" applyFont="1" applyFill="1" applyBorder="1" applyAlignment="1">
      <alignment horizontal="center"/>
    </xf>
    <xf numFmtId="0" fontId="3" fillId="2" borderId="10" xfId="0" applyFont="1" applyFill="1" applyBorder="1" applyAlignment="1">
      <alignment horizontal="center"/>
    </xf>
    <xf numFmtId="0" fontId="0" fillId="3" borderId="22" xfId="0" applyFont="1" applyFill="1" applyBorder="1" applyAlignment="1">
      <alignment horizontal="left" vertical="center" wrapText="1" indent="2"/>
    </xf>
    <xf numFmtId="0" fontId="0" fillId="3" borderId="23" xfId="0" applyFont="1" applyFill="1" applyBorder="1" applyAlignment="1">
      <alignment horizontal="left" vertical="center" wrapText="1" indent="2"/>
    </xf>
    <xf numFmtId="0" fontId="0" fillId="3" borderId="11" xfId="0" applyFont="1" applyFill="1" applyBorder="1" applyAlignment="1" applyProtection="1">
      <alignment horizontal="center" vertical="center" wrapText="1"/>
      <protection locked="0"/>
    </xf>
    <xf numFmtId="0" fontId="0" fillId="3" borderId="12" xfId="0" applyFont="1" applyFill="1" applyBorder="1" applyAlignment="1" applyProtection="1">
      <alignment horizontal="center" vertical="center" wrapText="1"/>
      <protection locked="0"/>
    </xf>
    <xf numFmtId="0" fontId="0" fillId="3" borderId="14" xfId="0" applyFill="1" applyBorder="1" applyAlignment="1">
      <alignment horizontal="center" vertical="top" wrapText="1"/>
    </xf>
    <xf numFmtId="0" fontId="0" fillId="3" borderId="15" xfId="0" applyFill="1" applyBorder="1" applyAlignment="1">
      <alignment horizontal="center" vertical="top" wrapText="1"/>
    </xf>
    <xf numFmtId="0" fontId="0" fillId="3" borderId="10" xfId="0" applyFill="1" applyBorder="1" applyAlignment="1">
      <alignment horizontal="center" vertical="top" wrapText="1"/>
    </xf>
    <xf numFmtId="0" fontId="30" fillId="3" borderId="11" xfId="0" applyFont="1" applyFill="1" applyBorder="1" applyAlignment="1">
      <alignment horizontal="center" vertical="center" wrapText="1"/>
    </xf>
    <xf numFmtId="0" fontId="30" fillId="3" borderId="13" xfId="0" applyFont="1" applyFill="1" applyBorder="1" applyAlignment="1">
      <alignment horizontal="center" vertical="center" wrapText="1"/>
    </xf>
    <xf numFmtId="0" fontId="0" fillId="3" borderId="10" xfId="0" applyFont="1" applyFill="1" applyBorder="1" applyAlignment="1" applyProtection="1">
      <alignment horizontal="center" vertical="center" wrapText="1"/>
      <protection locked="0"/>
    </xf>
    <xf numFmtId="0" fontId="0" fillId="3" borderId="8" xfId="0" applyFont="1" applyFill="1" applyBorder="1" applyAlignment="1" applyProtection="1">
      <alignment horizontal="center" vertical="center" wrapText="1"/>
      <protection locked="0"/>
    </xf>
    <xf numFmtId="0" fontId="19" fillId="3" borderId="9" xfId="0" applyFont="1" applyFill="1" applyBorder="1" applyAlignment="1">
      <alignment horizontal="left"/>
    </xf>
    <xf numFmtId="0" fontId="19" fillId="0" borderId="9" xfId="0" applyFont="1" applyBorder="1" applyAlignment="1">
      <alignment horizontal="left"/>
    </xf>
    <xf numFmtId="0" fontId="3" fillId="3" borderId="33" xfId="0" applyFont="1" applyFill="1" applyBorder="1" applyAlignment="1">
      <alignment horizontal="center" vertical="top" wrapText="1"/>
    </xf>
    <xf numFmtId="0" fontId="3" fillId="3" borderId="2" xfId="0" applyFont="1" applyFill="1" applyBorder="1" applyAlignment="1">
      <alignment horizontal="center" vertical="top" wrapText="1"/>
    </xf>
    <xf numFmtId="0" fontId="3" fillId="3" borderId="34" xfId="0" applyFont="1" applyFill="1" applyBorder="1" applyAlignment="1">
      <alignment horizontal="center" vertical="top" wrapText="1"/>
    </xf>
    <xf numFmtId="0" fontId="3" fillId="3" borderId="5" xfId="0" applyFont="1" applyFill="1" applyBorder="1" applyAlignment="1">
      <alignment horizontal="center" vertical="top" wrapText="1"/>
    </xf>
    <xf numFmtId="0" fontId="0" fillId="3" borderId="32" xfId="0" applyFont="1" applyFill="1" applyBorder="1" applyAlignment="1" applyProtection="1">
      <alignment horizontal="center" vertical="center" wrapText="1"/>
      <protection locked="0"/>
    </xf>
    <xf numFmtId="0" fontId="0" fillId="3" borderId="33" xfId="0" applyFont="1" applyFill="1" applyBorder="1" applyAlignment="1" applyProtection="1">
      <alignment horizontal="center" vertical="center" wrapText="1"/>
      <protection locked="0"/>
    </xf>
    <xf numFmtId="0" fontId="0" fillId="3" borderId="2" xfId="0" applyFont="1" applyFill="1" applyBorder="1" applyAlignment="1" applyProtection="1">
      <alignment horizontal="center" vertical="center" wrapText="1"/>
      <protection locked="0"/>
    </xf>
    <xf numFmtId="0" fontId="19" fillId="3" borderId="11" xfId="0" applyFont="1" applyFill="1" applyBorder="1" applyAlignment="1">
      <alignment horizontal="center" vertical="top" wrapText="1"/>
    </xf>
    <xf numFmtId="0" fontId="19" fillId="3" borderId="12" xfId="0" applyFont="1" applyFill="1" applyBorder="1" applyAlignment="1">
      <alignment horizontal="center" vertical="top" wrapText="1"/>
    </xf>
    <xf numFmtId="0" fontId="19" fillId="3" borderId="13" xfId="0" applyFont="1" applyFill="1" applyBorder="1" applyAlignment="1">
      <alignment horizontal="center" vertical="top" wrapText="1"/>
    </xf>
    <xf numFmtId="0" fontId="0" fillId="3" borderId="11" xfId="0" applyFill="1" applyBorder="1" applyAlignment="1" applyProtection="1">
      <alignment vertical="top" wrapText="1"/>
    </xf>
    <xf numFmtId="0" fontId="0" fillId="3" borderId="12" xfId="0" applyFill="1" applyBorder="1" applyAlignment="1" applyProtection="1">
      <alignment vertical="top" wrapText="1"/>
    </xf>
    <xf numFmtId="0" fontId="0" fillId="3" borderId="13" xfId="0" applyFill="1" applyBorder="1" applyAlignment="1" applyProtection="1">
      <alignment vertical="top" wrapText="1"/>
    </xf>
    <xf numFmtId="0" fontId="0" fillId="3" borderId="24" xfId="0" applyFont="1" applyFill="1" applyBorder="1" applyAlignment="1" applyProtection="1">
      <alignment horizontal="center" vertical="center" wrapText="1"/>
      <protection locked="0"/>
    </xf>
    <xf numFmtId="0" fontId="0" fillId="3" borderId="25" xfId="0" applyFont="1" applyFill="1" applyBorder="1" applyAlignment="1" applyProtection="1">
      <alignment horizontal="center" vertical="center" wrapText="1"/>
      <protection locked="0"/>
    </xf>
    <xf numFmtId="0" fontId="0" fillId="3" borderId="13" xfId="0" applyFont="1" applyFill="1" applyBorder="1" applyAlignment="1" applyProtection="1">
      <alignment horizontal="center" vertical="center" wrapText="1"/>
      <protection locked="0"/>
    </xf>
    <xf numFmtId="0" fontId="3" fillId="2" borderId="9" xfId="0" applyFont="1" applyFill="1" applyBorder="1" applyAlignment="1">
      <alignment horizontal="center" vertical="center" wrapText="1"/>
    </xf>
    <xf numFmtId="0" fontId="0" fillId="4" borderId="11" xfId="0" applyFill="1" applyBorder="1" applyAlignment="1" applyProtection="1">
      <alignment horizontal="center" vertical="top"/>
      <protection locked="0"/>
    </xf>
    <xf numFmtId="0" fontId="0" fillId="4" borderId="13" xfId="0" applyFill="1" applyBorder="1" applyAlignment="1" applyProtection="1">
      <alignment horizontal="center" vertical="top"/>
      <protection locked="0"/>
    </xf>
    <xf numFmtId="0" fontId="0" fillId="4" borderId="11" xfId="0" applyFill="1" applyBorder="1" applyAlignment="1" applyProtection="1">
      <alignment horizontal="left" vertical="top" wrapText="1"/>
      <protection locked="0"/>
    </xf>
    <xf numFmtId="0" fontId="0" fillId="4" borderId="13" xfId="0" applyFill="1" applyBorder="1" applyAlignment="1" applyProtection="1">
      <alignment horizontal="left" vertical="top" wrapText="1"/>
      <protection locked="0"/>
    </xf>
    <xf numFmtId="0" fontId="0" fillId="0" borderId="0" xfId="0"/>
    <xf numFmtId="0" fontId="0" fillId="4" borderId="12" xfId="0" applyFill="1" applyBorder="1" applyAlignment="1" applyProtection="1">
      <alignment horizontal="left" vertical="top" wrapText="1"/>
      <protection locked="0"/>
    </xf>
    <xf numFmtId="0" fontId="0" fillId="4" borderId="11" xfId="0" applyFill="1" applyBorder="1" applyAlignment="1">
      <alignment horizontal="left" vertical="top" wrapText="1"/>
    </xf>
    <xf numFmtId="0" fontId="0" fillId="4" borderId="13" xfId="0" applyFill="1" applyBorder="1" applyAlignment="1">
      <alignment horizontal="left" vertical="top" wrapText="1"/>
    </xf>
    <xf numFmtId="0" fontId="0" fillId="0" borderId="13" xfId="0" applyBorder="1" applyAlignment="1">
      <alignment horizontal="left" vertical="top" wrapText="1"/>
    </xf>
    <xf numFmtId="0" fontId="3" fillId="3" borderId="7" xfId="0" applyFont="1" applyFill="1" applyBorder="1" applyAlignment="1">
      <alignment horizontal="center" vertical="top" wrapText="1"/>
    </xf>
    <xf numFmtId="0" fontId="3" fillId="3" borderId="8" xfId="0" applyFont="1" applyFill="1" applyBorder="1" applyAlignment="1">
      <alignment horizontal="center" vertical="top" wrapText="1"/>
    </xf>
    <xf numFmtId="0" fontId="3" fillId="3" borderId="4" xfId="0" applyFont="1" applyFill="1" applyBorder="1" applyAlignment="1">
      <alignment horizontal="center" vertical="top" wrapText="1"/>
    </xf>
    <xf numFmtId="0" fontId="13" fillId="3" borderId="12" xfId="0" applyFont="1" applyFill="1" applyBorder="1" applyAlignment="1">
      <alignment horizontal="center" vertical="center"/>
    </xf>
    <xf numFmtId="0" fontId="4" fillId="0" borderId="15" xfId="0" applyFont="1" applyFill="1" applyBorder="1" applyAlignment="1">
      <alignment horizontal="left" vertical="top"/>
    </xf>
    <xf numFmtId="0" fontId="4" fillId="0" borderId="10" xfId="0" applyFont="1" applyFill="1" applyBorder="1" applyAlignment="1">
      <alignment horizontal="left" vertical="top"/>
    </xf>
    <xf numFmtId="0" fontId="14" fillId="3" borderId="16" xfId="0" applyFont="1" applyFill="1" applyBorder="1" applyAlignment="1">
      <alignment horizontal="left" vertical="top" wrapText="1"/>
    </xf>
    <xf numFmtId="0" fontId="14" fillId="3" borderId="18" xfId="0" applyFont="1" applyFill="1" applyBorder="1" applyAlignment="1">
      <alignment horizontal="left" vertical="top" wrapText="1"/>
    </xf>
    <xf numFmtId="0" fontId="20" fillId="3" borderId="3" xfId="0" applyFont="1" applyFill="1" applyBorder="1" applyAlignment="1" applyProtection="1">
      <alignment horizontal="center" vertical="center" wrapText="1"/>
      <protection locked="0" hidden="1"/>
    </xf>
    <xf numFmtId="0" fontId="20" fillId="3" borderId="4" xfId="0" applyFont="1" applyFill="1" applyBorder="1" applyAlignment="1" applyProtection="1">
      <alignment horizontal="center" vertical="center" wrapText="1"/>
      <protection locked="0" hidden="1"/>
    </xf>
    <xf numFmtId="0" fontId="19" fillId="3" borderId="9" xfId="0" applyFont="1" applyFill="1" applyBorder="1" applyAlignment="1">
      <alignment horizontal="center" vertical="center" wrapText="1"/>
    </xf>
    <xf numFmtId="0" fontId="19" fillId="3" borderId="12" xfId="0" applyFont="1" applyFill="1" applyBorder="1" applyAlignment="1">
      <alignment horizontal="center" vertical="center" wrapText="1"/>
    </xf>
    <xf numFmtId="0" fontId="19" fillId="3" borderId="13" xfId="0" applyFont="1" applyFill="1" applyBorder="1" applyAlignment="1">
      <alignment horizontal="center" vertical="center"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3" fillId="3" borderId="6"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2" borderId="19" xfId="0" applyFont="1" applyFill="1" applyBorder="1" applyAlignment="1">
      <alignment horizontal="center"/>
    </xf>
    <xf numFmtId="0" fontId="3" fillId="2" borderId="4" xfId="0" applyFont="1" applyFill="1" applyBorder="1" applyAlignment="1">
      <alignment horizontal="center"/>
    </xf>
    <xf numFmtId="0" fontId="0" fillId="0" borderId="14" xfId="0" applyFont="1" applyFill="1" applyBorder="1" applyAlignment="1">
      <alignment horizontal="left" vertical="center" wrapText="1"/>
    </xf>
    <xf numFmtId="0" fontId="4" fillId="0" borderId="15" xfId="0" applyFont="1" applyFill="1" applyBorder="1" applyAlignment="1">
      <alignment horizontal="left" vertical="center"/>
    </xf>
    <xf numFmtId="0" fontId="4" fillId="0" borderId="10" xfId="0" applyFont="1" applyFill="1" applyBorder="1" applyAlignment="1">
      <alignment horizontal="left" vertical="center"/>
    </xf>
    <xf numFmtId="0" fontId="3" fillId="0" borderId="16" xfId="0" applyFont="1" applyBorder="1" applyAlignment="1">
      <alignment horizontal="left" vertical="center" wrapText="1"/>
    </xf>
    <xf numFmtId="0" fontId="0" fillId="0" borderId="17" xfId="0" applyBorder="1" applyAlignment="1">
      <alignment horizontal="left" vertical="center" wrapText="1"/>
    </xf>
    <xf numFmtId="0" fontId="3" fillId="0" borderId="11" xfId="0" applyFont="1" applyFill="1" applyBorder="1" applyAlignment="1">
      <alignment horizontal="left" vertical="top" wrapText="1"/>
    </xf>
    <xf numFmtId="0" fontId="3" fillId="0" borderId="12" xfId="0" applyFont="1" applyFill="1" applyBorder="1" applyAlignment="1">
      <alignment horizontal="left" vertical="top" wrapText="1"/>
    </xf>
    <xf numFmtId="0" fontId="3" fillId="0" borderId="17" xfId="0" applyFont="1" applyBorder="1" applyAlignment="1">
      <alignment horizontal="left" vertical="top"/>
    </xf>
    <xf numFmtId="0" fontId="3" fillId="0" borderId="18" xfId="0" applyFont="1" applyBorder="1" applyAlignment="1">
      <alignment horizontal="left"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0" fillId="3" borderId="6" xfId="0" applyFont="1" applyFill="1" applyBorder="1" applyAlignment="1">
      <alignment horizontal="left" vertical="top" wrapText="1"/>
    </xf>
    <xf numFmtId="0" fontId="4" fillId="3" borderId="7" xfId="0" applyFont="1" applyFill="1" applyBorder="1" applyAlignment="1">
      <alignment horizontal="left" vertical="top"/>
    </xf>
    <xf numFmtId="0" fontId="4" fillId="3" borderId="8" xfId="0" applyFont="1" applyFill="1" applyBorder="1" applyAlignment="1">
      <alignment horizontal="left" vertical="top"/>
    </xf>
    <xf numFmtId="0" fontId="2" fillId="3" borderId="11" xfId="0" applyFont="1" applyFill="1" applyBorder="1" applyAlignment="1">
      <alignment horizontal="center" vertical="center"/>
    </xf>
    <xf numFmtId="0" fontId="2" fillId="3" borderId="13" xfId="0" applyFont="1" applyFill="1" applyBorder="1" applyAlignment="1">
      <alignment horizontal="center" vertical="center"/>
    </xf>
    <xf numFmtId="0" fontId="3" fillId="0" borderId="16" xfId="0" applyFont="1" applyFill="1" applyBorder="1" applyAlignment="1">
      <alignment horizontal="left" vertical="top" wrapText="1"/>
    </xf>
    <xf numFmtId="0" fontId="3" fillId="0" borderId="17" xfId="0" applyFont="1" applyFill="1" applyBorder="1" applyAlignment="1">
      <alignment horizontal="left" vertical="top" wrapText="1"/>
    </xf>
    <xf numFmtId="0" fontId="3" fillId="0" borderId="18" xfId="0" applyFont="1" applyFill="1" applyBorder="1" applyAlignment="1">
      <alignment horizontal="left" vertical="top" wrapText="1"/>
    </xf>
    <xf numFmtId="0" fontId="0" fillId="0" borderId="11" xfId="0" applyFill="1" applyBorder="1" applyAlignment="1" applyProtection="1">
      <alignment horizontal="left" vertical="top"/>
      <protection locked="0"/>
    </xf>
    <xf numFmtId="0" fontId="0" fillId="0" borderId="12" xfId="0" applyFill="1" applyBorder="1" applyAlignment="1" applyProtection="1">
      <alignment horizontal="left" vertical="top"/>
      <protection locked="0"/>
    </xf>
    <xf numFmtId="0" fontId="0" fillId="0" borderId="13" xfId="0" applyFill="1" applyBorder="1" applyAlignment="1" applyProtection="1">
      <alignment horizontal="left" vertical="top"/>
      <protection locked="0"/>
    </xf>
    <xf numFmtId="0" fontId="3" fillId="3" borderId="26" xfId="0" applyFont="1" applyFill="1" applyBorder="1" applyAlignment="1">
      <alignment horizontal="center" vertical="top" wrapText="1"/>
    </xf>
    <xf numFmtId="0" fontId="3" fillId="3" borderId="27" xfId="0" applyFont="1" applyFill="1" applyBorder="1" applyAlignment="1">
      <alignment horizontal="center" vertical="top" wrapText="1"/>
    </xf>
    <xf numFmtId="0" fontId="3" fillId="3" borderId="28" xfId="0" applyFont="1" applyFill="1" applyBorder="1" applyAlignment="1">
      <alignment horizontal="center" vertical="top" wrapText="1"/>
    </xf>
    <xf numFmtId="0" fontId="0" fillId="3" borderId="11" xfId="0" applyFont="1" applyFill="1" applyBorder="1" applyAlignment="1">
      <alignment horizontal="center"/>
    </xf>
    <xf numFmtId="0" fontId="0" fillId="3" borderId="12" xfId="0" applyFont="1" applyFill="1" applyBorder="1" applyAlignment="1">
      <alignment horizontal="center"/>
    </xf>
    <xf numFmtId="0" fontId="0" fillId="3" borderId="13" xfId="0" applyFont="1" applyFill="1" applyBorder="1" applyAlignment="1">
      <alignment horizontal="center"/>
    </xf>
    <xf numFmtId="0" fontId="0" fillId="3" borderId="8" xfId="0" applyFill="1" applyBorder="1" applyAlignment="1" applyProtection="1">
      <alignment horizontal="left" vertical="top"/>
      <protection locked="0"/>
    </xf>
    <xf numFmtId="0" fontId="0" fillId="3" borderId="2" xfId="0" applyFill="1" applyBorder="1" applyAlignment="1" applyProtection="1">
      <alignment horizontal="left" vertical="top"/>
      <protection locked="0"/>
    </xf>
    <xf numFmtId="0" fontId="0" fillId="3" borderId="5" xfId="0" applyFill="1" applyBorder="1" applyAlignment="1" applyProtection="1">
      <alignment horizontal="left" vertical="top"/>
      <protection locked="0"/>
    </xf>
    <xf numFmtId="0" fontId="4" fillId="2" borderId="9" xfId="0" applyFont="1" applyFill="1" applyBorder="1" applyAlignment="1">
      <alignment horizontal="center" vertical="center"/>
    </xf>
    <xf numFmtId="0" fontId="3" fillId="2" borderId="10" xfId="0" applyFont="1" applyFill="1" applyBorder="1" applyAlignment="1">
      <alignment horizontal="center" vertical="top" wrapText="1"/>
    </xf>
    <xf numFmtId="0" fontId="3" fillId="2" borderId="14" xfId="0" applyFont="1" applyFill="1" applyBorder="1" applyAlignment="1">
      <alignment horizontal="center" vertical="top" wrapText="1"/>
    </xf>
    <xf numFmtId="0" fontId="3" fillId="2" borderId="15" xfId="0" applyFont="1" applyFill="1" applyBorder="1" applyAlignment="1">
      <alignment horizontal="center"/>
    </xf>
    <xf numFmtId="0" fontId="3" fillId="2" borderId="14"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3" borderId="0" xfId="0" applyFont="1" applyFill="1" applyBorder="1" applyAlignment="1">
      <alignment horizontal="center" vertical="top" wrapText="1"/>
    </xf>
    <xf numFmtId="0" fontId="23" fillId="3" borderId="9" xfId="0" applyFont="1" applyFill="1" applyBorder="1" applyAlignment="1" applyProtection="1">
      <alignment horizontal="center" vertical="top" wrapText="1"/>
      <protection locked="0"/>
    </xf>
    <xf numFmtId="0" fontId="23" fillId="3" borderId="14" xfId="0" applyFont="1" applyFill="1" applyBorder="1" applyAlignment="1" applyProtection="1">
      <alignment horizontal="center" vertical="top" wrapText="1"/>
      <protection locked="0"/>
    </xf>
    <xf numFmtId="0" fontId="25" fillId="3" borderId="6"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3" borderId="8" xfId="0" applyFont="1" applyFill="1" applyBorder="1" applyAlignment="1">
      <alignment horizontal="center" vertical="center"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3" fillId="0" borderId="14" xfId="0" applyFont="1" applyFill="1" applyBorder="1" applyAlignment="1">
      <alignment horizontal="left" vertical="center" wrapText="1"/>
    </xf>
    <xf numFmtId="0" fontId="3" fillId="0" borderId="10" xfId="0" applyFont="1" applyFill="1" applyBorder="1" applyAlignment="1">
      <alignment horizontal="left" vertical="center" wrapText="1"/>
    </xf>
    <xf numFmtId="0" fontId="14" fillId="7" borderId="14" xfId="1" applyFont="1" applyBorder="1" applyAlignment="1">
      <alignment horizontal="center" vertical="center"/>
    </xf>
    <xf numFmtId="0" fontId="14" fillId="7" borderId="15" xfId="1" applyFont="1" applyBorder="1" applyAlignment="1">
      <alignment horizontal="center" vertical="center"/>
    </xf>
    <xf numFmtId="0" fontId="14" fillId="7" borderId="10" xfId="1" applyFont="1" applyBorder="1" applyAlignment="1">
      <alignment horizontal="center" vertical="center"/>
    </xf>
    <xf numFmtId="0" fontId="0" fillId="0" borderId="14" xfId="0" applyBorder="1" applyAlignment="1" applyProtection="1">
      <alignment horizontal="left"/>
      <protection locked="0"/>
    </xf>
    <xf numFmtId="0" fontId="0" fillId="0" borderId="15" xfId="0" applyBorder="1" applyAlignment="1" applyProtection="1">
      <alignment horizontal="left"/>
      <protection locked="0"/>
    </xf>
    <xf numFmtId="0" fontId="0" fillId="0" borderId="10" xfId="0" applyBorder="1" applyAlignment="1" applyProtection="1">
      <alignment horizontal="left"/>
      <protection locked="0"/>
    </xf>
    <xf numFmtId="0" fontId="11" fillId="0" borderId="9" xfId="0" applyFont="1" applyBorder="1" applyAlignment="1">
      <alignment horizontal="left"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0" fillId="0" borderId="9" xfId="0" applyBorder="1" applyAlignment="1">
      <alignment horizontal="center"/>
    </xf>
    <xf numFmtId="0" fontId="3" fillId="4" borderId="1" xfId="0" applyFont="1" applyFill="1" applyBorder="1" applyAlignment="1">
      <alignment horizontal="center"/>
    </xf>
    <xf numFmtId="0" fontId="3" fillId="4" borderId="0" xfId="0" applyFont="1" applyFill="1" applyBorder="1" applyAlignment="1">
      <alignment horizontal="center"/>
    </xf>
    <xf numFmtId="0" fontId="3" fillId="4" borderId="2" xfId="0" applyFont="1" applyFill="1" applyBorder="1" applyAlignment="1">
      <alignment horizontal="center"/>
    </xf>
    <xf numFmtId="0" fontId="3" fillId="3" borderId="14" xfId="0" applyFont="1" applyFill="1" applyBorder="1" applyAlignment="1">
      <alignment horizontal="left" vertical="center" wrapText="1"/>
    </xf>
    <xf numFmtId="0" fontId="3" fillId="3" borderId="10" xfId="0" applyFont="1" applyFill="1" applyBorder="1" applyAlignment="1">
      <alignment horizontal="left" vertical="center" wrapText="1"/>
    </xf>
    <xf numFmtId="0" fontId="3" fillId="4" borderId="14" xfId="0" applyFont="1" applyFill="1" applyBorder="1" applyAlignment="1">
      <alignment horizontal="center"/>
    </xf>
    <xf numFmtId="0" fontId="3" fillId="4" borderId="10" xfId="0" applyFont="1" applyFill="1" applyBorder="1" applyAlignment="1">
      <alignment horizontal="center"/>
    </xf>
    <xf numFmtId="0" fontId="0" fillId="3" borderId="10" xfId="0" applyFill="1" applyBorder="1" applyAlignment="1">
      <alignment horizontal="left" vertical="center" wrapText="1"/>
    </xf>
    <xf numFmtId="0" fontId="0" fillId="0" borderId="14" xfId="0" applyBorder="1" applyAlignment="1" applyProtection="1">
      <alignment horizontal="left" vertical="top"/>
      <protection locked="0"/>
    </xf>
    <xf numFmtId="0" fontId="0" fillId="0" borderId="15" xfId="0" applyBorder="1" applyAlignment="1" applyProtection="1">
      <alignment horizontal="left" vertical="top"/>
      <protection locked="0"/>
    </xf>
    <xf numFmtId="0" fontId="0" fillId="0" borderId="10" xfId="0" applyBorder="1" applyAlignment="1" applyProtection="1">
      <alignment horizontal="left" vertical="top"/>
      <protection locked="0"/>
    </xf>
    <xf numFmtId="0" fontId="0" fillId="0" borderId="10" xfId="0" applyBorder="1" applyAlignment="1">
      <alignment horizontal="left" vertical="center" wrapText="1"/>
    </xf>
    <xf numFmtId="0" fontId="6" fillId="2" borderId="9" xfId="0" applyFont="1" applyFill="1" applyBorder="1" applyAlignment="1">
      <alignment horizontal="center" vertical="center" wrapText="1"/>
    </xf>
    <xf numFmtId="0" fontId="0" fillId="0" borderId="14"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14" fillId="7" borderId="14" xfId="1" applyFont="1" applyBorder="1" applyAlignment="1">
      <alignment horizontal="center" vertical="center" wrapText="1"/>
    </xf>
    <xf numFmtId="0" fontId="0" fillId="0" borderId="15" xfId="0" applyBorder="1" applyAlignment="1">
      <alignment horizontal="center" vertical="center" wrapText="1"/>
    </xf>
    <xf numFmtId="0" fontId="0" fillId="0" borderId="10" xfId="0" applyBorder="1" applyAlignment="1">
      <alignment horizontal="center" vertical="center" wrapText="1"/>
    </xf>
    <xf numFmtId="0" fontId="0" fillId="0" borderId="14" xfId="0" applyBorder="1" applyAlignment="1" applyProtection="1">
      <alignment vertical="top"/>
      <protection locked="0"/>
    </xf>
    <xf numFmtId="0" fontId="0" fillId="0" borderId="15" xfId="0" applyBorder="1" applyAlignment="1" applyProtection="1">
      <alignment vertical="top"/>
      <protection locked="0"/>
    </xf>
    <xf numFmtId="0" fontId="0" fillId="0" borderId="10" xfId="0" applyBorder="1" applyAlignment="1" applyProtection="1">
      <alignment vertical="top"/>
      <protection locked="0"/>
    </xf>
    <xf numFmtId="0" fontId="14" fillId="7" borderId="14" xfId="1" applyFont="1" applyBorder="1" applyAlignment="1">
      <alignment horizontal="center" vertical="top"/>
    </xf>
    <xf numFmtId="0" fontId="0" fillId="0" borderId="15" xfId="0" applyBorder="1" applyAlignment="1">
      <alignment horizontal="center" vertical="top"/>
    </xf>
    <xf numFmtId="0" fontId="0" fillId="0" borderId="10" xfId="0" applyBorder="1" applyAlignment="1">
      <alignment horizontal="center" vertical="top"/>
    </xf>
    <xf numFmtId="0" fontId="0" fillId="0" borderId="9" xfId="0" applyBorder="1" applyAlignment="1">
      <alignment horizontal="center" vertical="center" wrapText="1"/>
    </xf>
    <xf numFmtId="0" fontId="0" fillId="0" borderId="10" xfId="0" applyBorder="1" applyAlignment="1">
      <alignment horizontal="left" vertical="top"/>
    </xf>
    <xf numFmtId="0" fontId="0" fillId="3" borderId="10" xfId="0" applyFill="1" applyBorder="1" applyAlignment="1">
      <alignment horizontal="left" vertical="top"/>
    </xf>
    <xf numFmtId="0" fontId="3" fillId="0" borderId="14" xfId="0" applyFont="1" applyBorder="1" applyAlignment="1">
      <alignment horizontal="left" vertical="top" wrapText="1"/>
    </xf>
    <xf numFmtId="0" fontId="0" fillId="0" borderId="10" xfId="0" applyBorder="1" applyAlignment="1">
      <alignment horizontal="left" vertical="top" wrapText="1"/>
    </xf>
    <xf numFmtId="0" fontId="3" fillId="0" borderId="9" xfId="0" applyFont="1" applyBorder="1" applyAlignment="1">
      <alignment horizontal="left" vertical="center" wrapText="1"/>
    </xf>
    <xf numFmtId="164" fontId="11" fillId="0" borderId="9" xfId="0" applyNumberFormat="1" applyFont="1" applyBorder="1" applyAlignment="1">
      <alignment horizontal="left" vertical="center" wrapText="1"/>
    </xf>
    <xf numFmtId="0" fontId="3" fillId="2" borderId="14" xfId="0" applyFont="1" applyFill="1" applyBorder="1" applyAlignment="1">
      <alignment horizontal="left"/>
    </xf>
    <xf numFmtId="0" fontId="3" fillId="2" borderId="15" xfId="0" applyFont="1" applyFill="1" applyBorder="1" applyAlignment="1">
      <alignment horizontal="left"/>
    </xf>
    <xf numFmtId="0" fontId="0" fillId="0" borderId="15" xfId="0" applyBorder="1" applyAlignment="1">
      <alignment horizontal="center" vertical="center"/>
    </xf>
    <xf numFmtId="0" fontId="0" fillId="0" borderId="10" xfId="0" applyBorder="1" applyAlignment="1">
      <alignment horizontal="center" vertical="center"/>
    </xf>
    <xf numFmtId="0" fontId="3" fillId="3" borderId="9" xfId="0" applyFont="1" applyFill="1" applyBorder="1" applyAlignment="1">
      <alignment horizontal="left" vertical="center" wrapText="1"/>
    </xf>
    <xf numFmtId="14" fontId="24" fillId="4" borderId="14" xfId="0" applyNumberFormat="1" applyFont="1" applyFill="1" applyBorder="1" applyAlignment="1" applyProtection="1">
      <alignment horizontal="center" vertical="center" wrapText="1"/>
      <protection locked="0"/>
    </xf>
    <xf numFmtId="0" fontId="24" fillId="4" borderId="15" xfId="0" applyFont="1" applyFill="1" applyBorder="1" applyAlignment="1" applyProtection="1">
      <alignment horizontal="center" vertical="center" wrapText="1"/>
      <protection locked="0"/>
    </xf>
    <xf numFmtId="0" fontId="24" fillId="4" borderId="10" xfId="0" applyFont="1" applyFill="1" applyBorder="1" applyAlignment="1" applyProtection="1">
      <alignment horizontal="center" vertical="center" wrapText="1"/>
      <protection locked="0"/>
    </xf>
    <xf numFmtId="0" fontId="25" fillId="3" borderId="0" xfId="0" applyFont="1" applyFill="1" applyBorder="1" applyAlignment="1">
      <alignment horizontal="center" vertical="center"/>
    </xf>
    <xf numFmtId="0" fontId="3" fillId="4" borderId="0"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3" borderId="0" xfId="0" applyFont="1" applyFill="1" applyBorder="1" applyAlignment="1">
      <alignment horizontal="left" vertical="top" wrapText="1"/>
    </xf>
    <xf numFmtId="0" fontId="3" fillId="3" borderId="12" xfId="0" applyFont="1" applyFill="1" applyBorder="1" applyAlignment="1">
      <alignment horizontal="left" vertical="top" wrapText="1"/>
    </xf>
    <xf numFmtId="0" fontId="0" fillId="3" borderId="12" xfId="0" applyFill="1" applyBorder="1" applyAlignment="1">
      <alignment horizontal="left" vertical="top" wrapText="1"/>
    </xf>
    <xf numFmtId="0" fontId="0" fillId="3" borderId="11" xfId="0" applyFill="1" applyBorder="1" applyAlignment="1">
      <alignment horizontal="left" vertical="top" wrapText="1"/>
    </xf>
    <xf numFmtId="0" fontId="3" fillId="3" borderId="7" xfId="0" applyFont="1" applyFill="1" applyBorder="1" applyAlignment="1">
      <alignment horizontal="left" vertical="top" wrapText="1"/>
    </xf>
    <xf numFmtId="0" fontId="3" fillId="2" borderId="3" xfId="0" applyFont="1" applyFill="1" applyBorder="1" applyAlignment="1">
      <alignment horizontal="center"/>
    </xf>
  </cellXfs>
  <cellStyles count="4">
    <cellStyle name="Check Cell" xfId="1" builtinId="23"/>
    <cellStyle name="Followed Hyperlink" xfId="3" builtinId="9"/>
    <cellStyle name="Hyperlink" xfId="2" builtinId="8"/>
    <cellStyle name="Normal" xfId="0" builtinId="0"/>
  </cellStyles>
  <dxfs count="59">
    <dxf>
      <font>
        <color theme="0"/>
      </font>
    </dxf>
    <dxf>
      <font>
        <color rgb="FFC00000"/>
      </font>
      <fill>
        <patternFill>
          <bgColor rgb="FFFFC7CE"/>
        </patternFill>
      </fill>
    </dxf>
    <dxf>
      <font>
        <color rgb="FFC00000"/>
      </font>
      <fill>
        <patternFill>
          <bgColor rgb="FFFFC7CE"/>
        </patternFill>
      </fill>
    </dxf>
    <dxf>
      <font>
        <color rgb="FFC00000"/>
      </font>
      <fill>
        <patternFill>
          <bgColor rgb="FFFFC7CE"/>
        </patternFill>
      </fill>
    </dxf>
    <dxf>
      <font>
        <color rgb="FFC00000"/>
      </font>
      <fill>
        <patternFill>
          <bgColor rgb="FFFFC7CE"/>
        </patternFill>
      </fill>
    </dxf>
    <dxf>
      <font>
        <color rgb="FFC00000"/>
      </font>
      <fill>
        <patternFill>
          <bgColor rgb="FFFFC7CE"/>
        </patternFill>
      </fill>
    </dxf>
    <dxf>
      <font>
        <color rgb="FFC00000"/>
      </font>
      <fill>
        <patternFill>
          <bgColor rgb="FFFFC7CE"/>
        </patternFill>
      </fill>
    </dxf>
    <dxf>
      <font>
        <color rgb="FFC00000"/>
      </font>
      <fill>
        <patternFill>
          <bgColor rgb="FFFFC7CE"/>
        </patternFill>
      </fill>
    </dxf>
    <dxf>
      <font>
        <color rgb="FFC00000"/>
      </font>
      <fill>
        <patternFill>
          <bgColor rgb="FFFFC7CE"/>
        </patternFill>
      </fill>
    </dxf>
    <dxf>
      <font>
        <color rgb="FF9C0006"/>
      </font>
      <fill>
        <patternFill>
          <bgColor rgb="FFFFC7CE"/>
        </patternFill>
      </fill>
    </dxf>
    <dxf>
      <fill>
        <patternFill patternType="lightDown">
          <bgColor theme="0" tint="-0.24994659260841701"/>
        </patternFill>
      </fill>
    </dxf>
    <dxf>
      <font>
        <color rgb="FFC00000"/>
      </font>
      <fill>
        <patternFill>
          <bgColor rgb="FFFFC7CE"/>
        </patternFill>
      </fill>
    </dxf>
    <dxf>
      <font>
        <color rgb="FF9C0006"/>
      </font>
      <fill>
        <patternFill>
          <bgColor rgb="FFFFC7CE"/>
        </patternFill>
      </fill>
    </dxf>
    <dxf>
      <fill>
        <patternFill patternType="lightDown">
          <bgColor theme="0" tint="-0.24994659260841701"/>
        </patternFill>
      </fill>
    </dxf>
    <dxf>
      <fill>
        <patternFill patternType="lightDown">
          <bgColor theme="0" tint="-0.24994659260841701"/>
        </patternFill>
      </fill>
    </dxf>
    <dxf>
      <fill>
        <patternFill patternType="lightDown">
          <bgColor theme="0" tint="-0.24994659260841701"/>
        </patternFill>
      </fill>
    </dxf>
    <dxf>
      <fill>
        <patternFill patternType="lightDown">
          <bgColor theme="0" tint="-0.24994659260841701"/>
        </patternFill>
      </fill>
    </dxf>
    <dxf>
      <fill>
        <patternFill patternType="lightDown">
          <bgColor theme="0" tint="-0.24994659260841701"/>
        </patternFill>
      </fill>
    </dxf>
    <dxf>
      <fill>
        <patternFill patternType="lightDown">
          <bgColor theme="0" tint="-0.24994659260841701"/>
        </patternFill>
      </fill>
    </dxf>
    <dxf>
      <fill>
        <patternFill patternType="lightDown">
          <bgColor theme="0" tint="-0.14996795556505021"/>
        </patternFill>
      </fill>
    </dxf>
    <dxf>
      <fill>
        <patternFill patternType="lightDown">
          <bgColor theme="0" tint="-0.24994659260841701"/>
        </patternFill>
      </fill>
    </dxf>
    <dxf>
      <fill>
        <patternFill patternType="lightDown">
          <bgColor theme="0" tint="-0.14996795556505021"/>
        </patternFill>
      </fill>
    </dxf>
    <dxf>
      <fill>
        <patternFill patternType="lightDown">
          <bgColor theme="0" tint="-0.14996795556505021"/>
        </patternFill>
      </fill>
    </dxf>
    <dxf>
      <font>
        <color rgb="FFC00000"/>
      </font>
      <fill>
        <patternFill>
          <bgColor rgb="FFFFC7CE"/>
        </patternFill>
      </fill>
    </dxf>
    <dxf>
      <fill>
        <patternFill patternType="lightDown">
          <bgColor theme="0" tint="-0.14996795556505021"/>
        </patternFill>
      </fill>
    </dxf>
    <dxf>
      <fill>
        <patternFill patternType="lightDown">
          <bgColor theme="0" tint="-0.14996795556505021"/>
        </patternFill>
      </fill>
    </dxf>
    <dxf>
      <fill>
        <patternFill patternType="lightDown">
          <bgColor theme="0" tint="-0.14996795556505021"/>
        </patternFill>
      </fill>
    </dxf>
    <dxf>
      <fill>
        <patternFill patternType="lightDown">
          <bgColor theme="0" tint="-0.14996795556505021"/>
        </patternFill>
      </fill>
    </dxf>
    <dxf>
      <font>
        <color rgb="FFC00000"/>
      </font>
      <fill>
        <patternFill>
          <bgColor rgb="FFFFC7CE"/>
        </patternFill>
      </fill>
    </dxf>
    <dxf>
      <font>
        <color rgb="FFC00000"/>
      </font>
      <fill>
        <patternFill>
          <bgColor rgb="FFFFC7CE"/>
        </patternFill>
      </fill>
    </dxf>
    <dxf>
      <font>
        <color rgb="FFC00000"/>
      </font>
      <fill>
        <patternFill>
          <bgColor rgb="FFFFC7CE"/>
        </patternFill>
      </fill>
    </dxf>
    <dxf>
      <font>
        <color rgb="FFC00000"/>
      </font>
      <fill>
        <patternFill>
          <bgColor rgb="FFFFC7CE"/>
        </patternFill>
      </fill>
    </dxf>
    <dxf>
      <font>
        <color rgb="FFC00000"/>
      </font>
      <fill>
        <patternFill>
          <bgColor rgb="FFFFC7CE"/>
        </patternFill>
      </fill>
    </dxf>
    <dxf>
      <font>
        <color rgb="FFC00000"/>
      </font>
      <fill>
        <patternFill>
          <bgColor rgb="FFFFC7CE"/>
        </patternFill>
      </fill>
    </dxf>
    <dxf>
      <font>
        <color rgb="FFC00000"/>
      </font>
      <fill>
        <patternFill>
          <bgColor rgb="FFFFC7CE"/>
        </patternFill>
      </fill>
    </dxf>
    <dxf>
      <font>
        <color rgb="FFC00000"/>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patternType="lightUp">
          <fgColor auto="1"/>
          <bgColor theme="0" tint="-0.24994659260841701"/>
        </patternFill>
      </fill>
    </dxf>
    <dxf>
      <font>
        <color auto="1"/>
      </font>
      <fill>
        <patternFill patternType="lightUp">
          <fgColor auto="1"/>
          <bgColor theme="0" tint="-0.24994659260841701"/>
        </patternFill>
      </fill>
    </dxf>
    <dxf>
      <font>
        <color rgb="FF9C0006"/>
      </font>
      <fill>
        <patternFill>
          <bgColor rgb="FFFFC7CE"/>
        </patternFill>
      </fill>
    </dxf>
    <dxf>
      <font>
        <color auto="1"/>
      </font>
      <fill>
        <patternFill patternType="lightUp">
          <fgColor auto="1"/>
          <bgColor theme="0" tint="-0.24994659260841701"/>
        </patternFill>
      </fill>
    </dxf>
    <dxf>
      <font>
        <color auto="1"/>
      </font>
      <fill>
        <patternFill patternType="lightUp">
          <fgColor auto="1"/>
          <bgColor theme="0" tint="-0.24994659260841701"/>
        </patternFill>
      </fill>
    </dxf>
    <dxf>
      <font>
        <color rgb="FFC00000"/>
      </font>
      <fill>
        <patternFill>
          <bgColor rgb="FFFFC7CE"/>
        </patternFill>
      </fill>
    </dxf>
    <dxf>
      <fill>
        <patternFill patternType="lightDown">
          <bgColor theme="0" tint="-0.14996795556505021"/>
        </patternFill>
      </fill>
    </dxf>
    <dxf>
      <fill>
        <patternFill patternType="lightDown">
          <bgColor theme="0" tint="-0.14996795556505021"/>
        </patternFill>
      </fill>
    </dxf>
    <dxf>
      <font>
        <color rgb="FFC00000"/>
      </font>
      <fill>
        <patternFill>
          <bgColor rgb="FFFFC7CE"/>
        </patternFill>
      </fill>
    </dxf>
    <dxf>
      <font>
        <color rgb="FF9C0006"/>
      </font>
      <fill>
        <patternFill>
          <bgColor rgb="FFFFC7CE"/>
        </patternFill>
      </fill>
    </dxf>
    <dxf>
      <font>
        <color rgb="FFC00000"/>
      </font>
      <fill>
        <patternFill>
          <bgColor rgb="FFFFC7CE"/>
        </patternFill>
      </fill>
    </dxf>
    <dxf>
      <font>
        <color rgb="FFC00000"/>
      </font>
      <fill>
        <patternFill>
          <bgColor rgb="FFFFC7CE"/>
        </patternFill>
      </fill>
    </dxf>
    <dxf>
      <font>
        <color rgb="FF9C0006"/>
      </font>
      <fill>
        <patternFill>
          <bgColor rgb="FFFFC7CE"/>
        </patternFill>
      </fill>
    </dxf>
    <dxf>
      <fill>
        <patternFill patternType="lightDown">
          <bgColor theme="0" tint="-0.24994659260841701"/>
        </patternFill>
      </fill>
    </dxf>
    <dxf>
      <fill>
        <patternFill patternType="lightDown">
          <bgColor theme="0" tint="-0.24994659260841701"/>
        </patternFill>
      </fill>
    </dxf>
    <dxf>
      <fill>
        <patternFill patternType="lightDown">
          <bgColor theme="0" tint="-0.24994659260841701"/>
        </patternFill>
      </fill>
    </dxf>
    <dxf>
      <font>
        <color rgb="FF9C0006"/>
      </font>
      <fill>
        <patternFill>
          <bgColor rgb="FFFFC7CE"/>
        </patternFill>
      </fill>
    </dxf>
    <dxf>
      <font>
        <color rgb="FF9C0006"/>
      </font>
      <fill>
        <patternFill>
          <bgColor rgb="FFFFC7CE"/>
        </patternFill>
      </fill>
    </dxf>
    <dxf>
      <fill>
        <patternFill>
          <bgColor theme="0" tint="-4.9989318521683403E-2"/>
        </patternFill>
      </fill>
      <border>
        <bottom style="thin">
          <color auto="1"/>
        </bottom>
        <vertical/>
        <horizontal/>
      </border>
    </dxf>
    <dxf>
      <fill>
        <patternFill>
          <bgColor theme="0" tint="-4.9989318521683403E-2"/>
        </patternFill>
      </fill>
      <border>
        <bottom style="thin">
          <color auto="1"/>
        </bottom>
        <vertical/>
        <horizontal/>
      </border>
    </dxf>
  </dxfs>
  <tableStyles count="0" defaultTableStyle="TableStyleMedium2" defaultPivotStyle="PivotStyleLight16"/>
  <colors>
    <mruColors>
      <color rgb="FFFFC7CE"/>
      <color rgb="FFFFFFFF"/>
      <color rgb="FFFF9999"/>
      <color rgb="FFABBEB8"/>
      <color rgb="FFC3C793"/>
      <color rgb="FFE08D7A"/>
      <color rgb="FFE3D2AF"/>
      <color rgb="FFECE6D9"/>
      <color rgb="FF9D9D96"/>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Dashboard!$R$15</c:f>
              <c:strCache>
                <c:ptCount val="1"/>
                <c:pt idx="0">
                  <c:v>Under 35%</c:v>
                </c:pt>
              </c:strCache>
            </c:strRef>
          </c:tx>
          <c:spPr>
            <a:solidFill>
              <a:srgbClr val="C0000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Dashboard!$Q$16:$Q$22</c:f>
              <c:strCache>
                <c:ptCount val="7"/>
                <c:pt idx="0">
                  <c:v>Counseling</c:v>
                </c:pt>
                <c:pt idx="1">
                  <c:v>Services</c:v>
                </c:pt>
                <c:pt idx="2">
                  <c:v>Staffing and Training</c:v>
                </c:pt>
                <c:pt idx="3">
                  <c:v>Supervision</c:v>
                </c:pt>
                <c:pt idx="4">
                  <c:v>Facility Infrastructure</c:v>
                </c:pt>
                <c:pt idx="5">
                  <c:v>Referrals</c:v>
                </c:pt>
                <c:pt idx="6">
                  <c:v>Drugs and Supplies</c:v>
                </c:pt>
              </c:strCache>
            </c:strRef>
          </c:cat>
          <c:val>
            <c:numRef>
              <c:f>Dashboard!$R$16:$R$22</c:f>
              <c:numCache>
                <c:formatCode>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54C3-46C9-972E-4CCE2FBFB297}"/>
            </c:ext>
          </c:extLst>
        </c:ser>
        <c:ser>
          <c:idx val="1"/>
          <c:order val="1"/>
          <c:tx>
            <c:strRef>
              <c:f>Dashboard!$S$15</c:f>
              <c:strCache>
                <c:ptCount val="1"/>
                <c:pt idx="0">
                  <c:v>35%-69.9%</c:v>
                </c:pt>
              </c:strCache>
            </c:strRef>
          </c:tx>
          <c:spPr>
            <a:solidFill>
              <a:schemeClr val="accent4"/>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Dashboard!$Q$16:$Q$22</c:f>
              <c:strCache>
                <c:ptCount val="7"/>
                <c:pt idx="0">
                  <c:v>Counseling</c:v>
                </c:pt>
                <c:pt idx="1">
                  <c:v>Services</c:v>
                </c:pt>
                <c:pt idx="2">
                  <c:v>Staffing and Training</c:v>
                </c:pt>
                <c:pt idx="3">
                  <c:v>Supervision</c:v>
                </c:pt>
                <c:pt idx="4">
                  <c:v>Facility Infrastructure</c:v>
                </c:pt>
                <c:pt idx="5">
                  <c:v>Referrals</c:v>
                </c:pt>
                <c:pt idx="6">
                  <c:v>Drugs and Supplies</c:v>
                </c:pt>
              </c:strCache>
            </c:strRef>
          </c:cat>
          <c:val>
            <c:numRef>
              <c:f>Dashboard!$S$16:$S$22</c:f>
              <c:numCache>
                <c:formatCode>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1-54C3-46C9-972E-4CCE2FBFB297}"/>
            </c:ext>
          </c:extLst>
        </c:ser>
        <c:ser>
          <c:idx val="2"/>
          <c:order val="2"/>
          <c:tx>
            <c:strRef>
              <c:f>Dashboard!$T$15</c:f>
              <c:strCache>
                <c:ptCount val="1"/>
                <c:pt idx="0">
                  <c:v>70%-89.9%</c:v>
                </c:pt>
              </c:strCache>
            </c:strRef>
          </c:tx>
          <c:spPr>
            <a:solidFill>
              <a:schemeClr val="accent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Dashboard!$Q$16:$Q$22</c:f>
              <c:strCache>
                <c:ptCount val="7"/>
                <c:pt idx="0">
                  <c:v>Counseling</c:v>
                </c:pt>
                <c:pt idx="1">
                  <c:v>Services</c:v>
                </c:pt>
                <c:pt idx="2">
                  <c:v>Staffing and Training</c:v>
                </c:pt>
                <c:pt idx="3">
                  <c:v>Supervision</c:v>
                </c:pt>
                <c:pt idx="4">
                  <c:v>Facility Infrastructure</c:v>
                </c:pt>
                <c:pt idx="5">
                  <c:v>Referrals</c:v>
                </c:pt>
                <c:pt idx="6">
                  <c:v>Drugs and Supplies</c:v>
                </c:pt>
              </c:strCache>
            </c:strRef>
          </c:cat>
          <c:val>
            <c:numRef>
              <c:f>Dashboard!$T$16:$T$22</c:f>
              <c:numCache>
                <c:formatCode>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2-54C3-46C9-972E-4CCE2FBFB297}"/>
            </c:ext>
          </c:extLst>
        </c:ser>
        <c:ser>
          <c:idx val="3"/>
          <c:order val="3"/>
          <c:tx>
            <c:strRef>
              <c:f>Dashboard!$U$15</c:f>
              <c:strCache>
                <c:ptCount val="1"/>
                <c:pt idx="0">
                  <c:v>90%-100%</c:v>
                </c:pt>
              </c:strCache>
            </c:strRef>
          </c:tx>
          <c:spPr>
            <a:solidFill>
              <a:schemeClr val="accent6">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Dashboard!$Q$16:$Q$22</c:f>
              <c:strCache>
                <c:ptCount val="7"/>
                <c:pt idx="0">
                  <c:v>Counseling</c:v>
                </c:pt>
                <c:pt idx="1">
                  <c:v>Services</c:v>
                </c:pt>
                <c:pt idx="2">
                  <c:v>Staffing and Training</c:v>
                </c:pt>
                <c:pt idx="3">
                  <c:v>Supervision</c:v>
                </c:pt>
                <c:pt idx="4">
                  <c:v>Facility Infrastructure</c:v>
                </c:pt>
                <c:pt idx="5">
                  <c:v>Referrals</c:v>
                </c:pt>
                <c:pt idx="6">
                  <c:v>Drugs and Supplies</c:v>
                </c:pt>
              </c:strCache>
            </c:strRef>
          </c:cat>
          <c:val>
            <c:numRef>
              <c:f>Dashboard!$U$16:$U$22</c:f>
              <c:numCache>
                <c:formatCode>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3-54C3-46C9-972E-4CCE2FBFB297}"/>
            </c:ext>
          </c:extLst>
        </c:ser>
        <c:dLbls>
          <c:dLblPos val="ctr"/>
          <c:showLegendKey val="0"/>
          <c:showVal val="1"/>
          <c:showCatName val="0"/>
          <c:showSerName val="0"/>
          <c:showPercent val="0"/>
          <c:showBubbleSize val="0"/>
        </c:dLbls>
        <c:gapWidth val="40"/>
        <c:overlap val="100"/>
        <c:axId val="54877568"/>
        <c:axId val="55903360"/>
      </c:barChart>
      <c:catAx>
        <c:axId val="54877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55903360"/>
        <c:crosses val="autoZero"/>
        <c:auto val="1"/>
        <c:lblAlgn val="ctr"/>
        <c:lblOffset val="100"/>
        <c:noMultiLvlLbl val="0"/>
      </c:catAx>
      <c:valAx>
        <c:axId val="55903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877568"/>
        <c:crosses val="autoZero"/>
        <c:crossBetween val="between"/>
        <c:majorUnit val="0.2"/>
      </c:valAx>
      <c:spPr>
        <a:noFill/>
        <a:ln>
          <a:noFill/>
        </a:ln>
        <a:effectLst/>
      </c:spPr>
    </c:plotArea>
    <c:plotVisOnly val="0"/>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Radio" firstButton="1" fmlaLink="$H$33" lockText="1" noThreeD="1"/>
</file>

<file path=xl/ctrlProps/ctrlProp101.xml><?xml version="1.0" encoding="utf-8"?>
<formControlPr xmlns="http://schemas.microsoft.com/office/spreadsheetml/2009/9/main" objectType="Radio" firstButton="1" fmlaLink="$H$34" lockText="1" noThreeD="1"/>
</file>

<file path=xl/ctrlProps/ctrlProp102.xml><?xml version="1.0" encoding="utf-8"?>
<formControlPr xmlns="http://schemas.microsoft.com/office/spreadsheetml/2009/9/main" objectType="Radio" firstButton="1" fmlaLink="$H$35" lockText="1" noThreeD="1"/>
</file>

<file path=xl/ctrlProps/ctrlProp103.xml><?xml version="1.0" encoding="utf-8"?>
<formControlPr xmlns="http://schemas.microsoft.com/office/spreadsheetml/2009/9/main" objectType="Radio" firstButton="1" fmlaLink="$H$36" lockText="1" noThreeD="1"/>
</file>

<file path=xl/ctrlProps/ctrlProp104.xml><?xml version="1.0" encoding="utf-8"?>
<formControlPr xmlns="http://schemas.microsoft.com/office/spreadsheetml/2009/9/main" objectType="Radio" firstButton="1" fmlaLink="$H$37"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Radio"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Radio" lockText="1" noThreeD="1"/>
</file>

<file path=xl/ctrlProps/ctrlProp131.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GBox"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GBox" noThreeD="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Radio" firstButton="1" fmlaLink="$H$50"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Radio" firstButton="1" fmlaLink="$H$14"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firstButton="1" fmlaLink="$H$16"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Radio" firstButton="1" fmlaLink="$H$32"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Radio" firstButton="1" fmlaLink="$H$30" lockText="1" noThreeD="1"/>
</file>

<file path=xl/ctrlProps/ctrlProp16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Radio"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Radio" firstButton="1" fmlaLink="$H$38"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Radio" firstButton="1" fmlaLink="$H$54" lockText="1" noThreeD="1"/>
</file>

<file path=xl/ctrlProps/ctrlProp178.xml><?xml version="1.0" encoding="utf-8"?>
<formControlPr xmlns="http://schemas.microsoft.com/office/spreadsheetml/2009/9/main" objectType="Radio" lockText="1" noThreeD="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Radio" firstButton="1" fmlaLink="$H$40" lockText="1" noThreeD="1"/>
</file>

<file path=xl/ctrlProps/ctrlProp181.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GBox" noThreeD="1"/>
</file>

<file path=xl/ctrlProps/ctrlProp183.xml><?xml version="1.0" encoding="utf-8"?>
<formControlPr xmlns="http://schemas.microsoft.com/office/spreadsheetml/2009/9/main" objectType="Radio" firstButton="1" fmlaLink="$H$52"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Radio" firstButton="1" fmlaLink="$F$24" lockText="1" noThreeD="1"/>
</file>

<file path=xl/ctrlProps/ctrlProp201.xml><?xml version="1.0" encoding="utf-8"?>
<formControlPr xmlns="http://schemas.microsoft.com/office/spreadsheetml/2009/9/main" objectType="Radio" lockText="1"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Radio" firstButton="1" fmlaLink="$F$21"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firstButton="1" fmlaLink="$F$4"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Radio" firstButton="1" fmlaLink="$F$6" lockText="1" noThreeD="1"/>
</file>

<file path=xl/ctrlProps/ctrlProp20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Radio" firstButton="1" fmlaLink="$F$10" lockText="1" noThreeD="1"/>
</file>

<file path=xl/ctrlProps/ctrlProp211.xml><?xml version="1.0" encoding="utf-8"?>
<formControlPr xmlns="http://schemas.microsoft.com/office/spreadsheetml/2009/9/main" objectType="Radio" lockText="1" noThreeD="1"/>
</file>

<file path=xl/ctrlProps/ctrlProp212.xml><?xml version="1.0" encoding="utf-8"?>
<formControlPr xmlns="http://schemas.microsoft.com/office/spreadsheetml/2009/9/main" objectType="Radio" firstButton="1" fmlaLink="$F$17" lockText="1" noThreeD="1"/>
</file>

<file path=xl/ctrlProps/ctrlProp213.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Radio" firstButton="1" fmlaLink="$F$8"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Radio" firstButton="1" fmlaLink="$F$14" lockText="1" noThreeD="1"/>
</file>

<file path=xl/ctrlProps/ctrlProp222.xml><?xml version="1.0" encoding="utf-8"?>
<formControlPr xmlns="http://schemas.microsoft.com/office/spreadsheetml/2009/9/main" objectType="Radio" lockText="1" noThreeD="1"/>
</file>

<file path=xl/ctrlProps/ctrlProp223.xml><?xml version="1.0" encoding="utf-8"?>
<formControlPr xmlns="http://schemas.microsoft.com/office/spreadsheetml/2009/9/main" objectType="Radio" firstButton="1" fmlaLink="$F$15" lockText="1" noThreeD="1"/>
</file>

<file path=xl/ctrlProps/ctrlProp224.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Radio" firstButton="1" fmlaLink="$F$16" lockText="1" noThreeD="1"/>
</file>

<file path=xl/ctrlProps/ctrlProp226.xml><?xml version="1.0" encoding="utf-8"?>
<formControlPr xmlns="http://schemas.microsoft.com/office/spreadsheetml/2009/9/main" objectType="Radio" lockText="1"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Radio" firstButton="1" fmlaLink="$F$41" lockText="1" noThreeD="1"/>
</file>

<file path=xl/ctrlProps/ctrlProp231.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Radio" firstButton="1" fmlaLink="$F$7" lockText="1" noThreeD="1"/>
</file>

<file path=xl/ctrlProps/ctrlProp233.xml><?xml version="1.0" encoding="utf-8"?>
<formControlPr xmlns="http://schemas.microsoft.com/office/spreadsheetml/2009/9/main" objectType="Radio" lockText="1" noThreeD="1"/>
</file>

<file path=xl/ctrlProps/ctrlProp234.xml><?xml version="1.0" encoding="utf-8"?>
<formControlPr xmlns="http://schemas.microsoft.com/office/spreadsheetml/2009/9/main" objectType="Radio" firstButton="1" fmlaLink="$F$8"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Radio" firstButton="1" fmlaLink="$F$9"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firstButton="1" fmlaLink="$F$10" lockText="1" noThreeD="1"/>
</file>

<file path=xl/ctrlProps/ctrlProp239.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Radio" firstButton="1" fmlaLink="$F$2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firstButton="1" fmlaLink="$F$24"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Radio" firstButton="1" fmlaLink="$F$25" lockText="1" noThreeD="1"/>
</file>

<file path=xl/ctrlProps/ctrlProp245.xml><?xml version="1.0" encoding="utf-8"?>
<formControlPr xmlns="http://schemas.microsoft.com/office/spreadsheetml/2009/9/main" objectType="Radio" lockText="1" noThreeD="1"/>
</file>

<file path=xl/ctrlProps/ctrlProp246.xml><?xml version="1.0" encoding="utf-8"?>
<formControlPr xmlns="http://schemas.microsoft.com/office/spreadsheetml/2009/9/main" objectType="Radio" firstButton="1" fmlaLink="$F$21"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Radio" firstButton="1" fmlaLink="$F$22" lockText="1" noThreeD="1"/>
</file>

<file path=xl/ctrlProps/ctrlProp249.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Radio" firstButton="1" fmlaLink="$F$33" lockText="1" noThreeD="1"/>
</file>

<file path=xl/ctrlProps/ctrlProp251.xml><?xml version="1.0" encoding="utf-8"?>
<formControlPr xmlns="http://schemas.microsoft.com/office/spreadsheetml/2009/9/main" objectType="Radio" lockText="1" noThreeD="1"/>
</file>

<file path=xl/ctrlProps/ctrlProp252.xml><?xml version="1.0" encoding="utf-8"?>
<formControlPr xmlns="http://schemas.microsoft.com/office/spreadsheetml/2009/9/main" objectType="Radio" firstButton="1" fmlaLink="$F$34" lockText="1" noThreeD="1"/>
</file>

<file path=xl/ctrlProps/ctrlProp253.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Radio" firstButton="1" fmlaLink="$F$35" lockText="1" noThreeD="1"/>
</file>

<file path=xl/ctrlProps/ctrlProp255.xml><?xml version="1.0" encoding="utf-8"?>
<formControlPr xmlns="http://schemas.microsoft.com/office/spreadsheetml/2009/9/main" objectType="Radio" lockText="1" noThreeD="1"/>
</file>

<file path=xl/ctrlProps/ctrlProp256.xml><?xml version="1.0" encoding="utf-8"?>
<formControlPr xmlns="http://schemas.microsoft.com/office/spreadsheetml/2009/9/main" objectType="GBox" noThreeD="1"/>
</file>

<file path=xl/ctrlProps/ctrlProp257.xml><?xml version="1.0" encoding="utf-8"?>
<formControlPr xmlns="http://schemas.microsoft.com/office/spreadsheetml/2009/9/main" objectType="GBox" noThreeD="1"/>
</file>

<file path=xl/ctrlProps/ctrlProp258.xml><?xml version="1.0" encoding="utf-8"?>
<formControlPr xmlns="http://schemas.microsoft.com/office/spreadsheetml/2009/9/main" objectType="GBox" noThreeD="1"/>
</file>

<file path=xl/ctrlProps/ctrlProp259.xml><?xml version="1.0" encoding="utf-8"?>
<formControlPr xmlns="http://schemas.microsoft.com/office/spreadsheetml/2009/9/main" objectType="GBox" noThreeD="1"/>
</file>

<file path=xl/ctrlProps/ctrlProp26.xml><?xml version="1.0" encoding="utf-8"?>
<formControlPr xmlns="http://schemas.microsoft.com/office/spreadsheetml/2009/9/main" objectType="Radio" firstButton="1" fmlaLink="$E$4" noThreeD="1"/>
</file>

<file path=xl/ctrlProps/ctrlProp260.xml><?xml version="1.0" encoding="utf-8"?>
<formControlPr xmlns="http://schemas.microsoft.com/office/spreadsheetml/2009/9/main" objectType="GBox" noThreeD="1"/>
</file>

<file path=xl/ctrlProps/ctrlProp261.xml><?xml version="1.0" encoding="utf-8"?>
<formControlPr xmlns="http://schemas.microsoft.com/office/spreadsheetml/2009/9/main" objectType="GBox" noThreeD="1"/>
</file>

<file path=xl/ctrlProps/ctrlProp262.xml><?xml version="1.0" encoding="utf-8"?>
<formControlPr xmlns="http://schemas.microsoft.com/office/spreadsheetml/2009/9/main" objectType="GBox" noThreeD="1"/>
</file>

<file path=xl/ctrlProps/ctrlProp263.xml><?xml version="1.0" encoding="utf-8"?>
<formControlPr xmlns="http://schemas.microsoft.com/office/spreadsheetml/2009/9/main" objectType="GBox" noThreeD="1"/>
</file>

<file path=xl/ctrlProps/ctrlProp264.xml><?xml version="1.0" encoding="utf-8"?>
<formControlPr xmlns="http://schemas.microsoft.com/office/spreadsheetml/2009/9/main" objectType="GBox" noThreeD="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Radio" firstButton="1" fmlaLink="$F$38" lockText="1" noThreeD="1"/>
</file>

<file path=xl/ctrlProps/ctrlProp267.xml><?xml version="1.0" encoding="utf-8"?>
<formControlPr xmlns="http://schemas.microsoft.com/office/spreadsheetml/2009/9/main" objectType="Radio" lockText="1" noThreeD="1"/>
</file>

<file path=xl/ctrlProps/ctrlProp268.xml><?xml version="1.0" encoding="utf-8"?>
<formControlPr xmlns="http://schemas.microsoft.com/office/spreadsheetml/2009/9/main" objectType="GBox" noThreeD="1"/>
</file>

<file path=xl/ctrlProps/ctrlProp269.xml><?xml version="1.0" encoding="utf-8"?>
<formControlPr xmlns="http://schemas.microsoft.com/office/spreadsheetml/2009/9/main" objectType="GBox" noThreeD="1"/>
</file>

<file path=xl/ctrlProps/ctrlProp27.xml><?xml version="1.0" encoding="utf-8"?>
<formControlPr xmlns="http://schemas.microsoft.com/office/spreadsheetml/2009/9/main" objectType="Radio" lockText="1" noThreeD="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GBox" noThreeD="1"/>
</file>

<file path=xl/ctrlProps/ctrlProp272.xml><?xml version="1.0" encoding="utf-8"?>
<formControlPr xmlns="http://schemas.microsoft.com/office/spreadsheetml/2009/9/main" objectType="GBox" noThreeD="1"/>
</file>

<file path=xl/ctrlProps/ctrlProp273.xml><?xml version="1.0" encoding="utf-8"?>
<formControlPr xmlns="http://schemas.microsoft.com/office/spreadsheetml/2009/9/main" objectType="Radio" firstButton="1" fmlaLink="$F$11" lockText="1" noThreeD="1"/>
</file>

<file path=xl/ctrlProps/ctrlProp274.xml><?xml version="1.0" encoding="utf-8"?>
<formControlPr xmlns="http://schemas.microsoft.com/office/spreadsheetml/2009/9/main" objectType="Radio" firstButton="1" fmlaLink="$F$12" lockText="1" noThreeD="1"/>
</file>

<file path=xl/ctrlProps/ctrlProp275.xml><?xml version="1.0" encoding="utf-8"?>
<formControlPr xmlns="http://schemas.microsoft.com/office/spreadsheetml/2009/9/main" objectType="Radio" firstButton="1" fmlaLink="$F$13"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GBox" noThreeD="1"/>
</file>

<file path=xl/ctrlProps/ctrlProp28.xml><?xml version="1.0" encoding="utf-8"?>
<formControlPr xmlns="http://schemas.microsoft.com/office/spreadsheetml/2009/9/main" objectType="Radio" firstButton="1" fmlaLink="$E$13" lockText="1" noThreeD="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Radio" firstButton="1" fmlaLink="$F$28" lockText="1" noThreeD="1"/>
</file>

<file path=xl/ctrlProps/ctrlProp283.xml><?xml version="1.0" encoding="utf-8"?>
<formControlPr xmlns="http://schemas.microsoft.com/office/spreadsheetml/2009/9/main" objectType="Radio" firstButton="1" fmlaLink="$F$29"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Radio" firstButton="1" fmlaLink="$F$14"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Radio" firstButton="1" fmlaLink="$F$15"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firstButton="1" fmlaLink="$F$16" lockText="1"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Radio" firstButton="1" fmlaLink="$F$17"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firstButton="1" fmlaLink="$F$18"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GBox"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Radio" firstButton="1" fmlaLink="$E$17" lockText="1" noThreeD="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GBox" noThreeD="1"/>
</file>

<file path=xl/ctrlProps/ctrlProp303.xml><?xml version="1.0" encoding="utf-8"?>
<formControlPr xmlns="http://schemas.microsoft.com/office/spreadsheetml/2009/9/main" objectType="Radio" firstButton="1" fmlaLink="$F$36" lockText="1" noThreeD="1"/>
</file>

<file path=xl/ctrlProps/ctrlProp304.xml><?xml version="1.0" encoding="utf-8"?>
<formControlPr xmlns="http://schemas.microsoft.com/office/spreadsheetml/2009/9/main" objectType="Radio" lockText="1"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GBox"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CheckBox" fmlaLink="$E$14" lockText="1" noThreeD="1"/>
</file>

<file path=xl/ctrlProps/ctrlProp309.xml><?xml version="1.0" encoding="utf-8"?>
<formControlPr xmlns="http://schemas.microsoft.com/office/spreadsheetml/2009/9/main" objectType="CheckBox" fmlaLink="$E$12"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CheckBox" fmlaLink="$E$13" lockText="1" noThreeD="1"/>
</file>

<file path=xl/ctrlProps/ctrlProp311.xml><?xml version="1.0" encoding="utf-8"?>
<formControlPr xmlns="http://schemas.microsoft.com/office/spreadsheetml/2009/9/main" objectType="CheckBox" fmlaLink="$E$15" lockText="1" noThreeD="1"/>
</file>

<file path=xl/ctrlProps/ctrlProp312.xml><?xml version="1.0" encoding="utf-8"?>
<formControlPr xmlns="http://schemas.microsoft.com/office/spreadsheetml/2009/9/main" objectType="Radio" firstButton="1" fmlaLink="$E$16" lockText="1" noThreeD="1"/>
</file>

<file path=xl/ctrlProps/ctrlProp313.xml><?xml version="1.0" encoding="utf-8"?>
<formControlPr xmlns="http://schemas.microsoft.com/office/spreadsheetml/2009/9/main" objectType="Radio" lockText="1"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GBox" noThreeD="1"/>
</file>

<file path=xl/ctrlProps/ctrlProp316.xml><?xml version="1.0" encoding="utf-8"?>
<formControlPr xmlns="http://schemas.microsoft.com/office/spreadsheetml/2009/9/main" objectType="GBox" noThreeD="1"/>
</file>

<file path=xl/ctrlProps/ctrlProp317.xml><?xml version="1.0" encoding="utf-8"?>
<formControlPr xmlns="http://schemas.microsoft.com/office/spreadsheetml/2009/9/main" objectType="Radio" firstButton="1" fmlaLink="$E$33" lockText="1" noThreeD="1"/>
</file>

<file path=xl/ctrlProps/ctrlProp318.xml><?xml version="1.0" encoding="utf-8"?>
<formControlPr xmlns="http://schemas.microsoft.com/office/spreadsheetml/2009/9/main" objectType="Radio"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GBox" noThreeD="1"/>
</file>

<file path=xl/ctrlProps/ctrlProp321.xml><?xml version="1.0" encoding="utf-8"?>
<formControlPr xmlns="http://schemas.microsoft.com/office/spreadsheetml/2009/9/main" objectType="Radio" firstButton="1" fmlaLink="$E$23" lockText="1" noThreeD="1"/>
</file>

<file path=xl/ctrlProps/ctrlProp322.xml><?xml version="1.0" encoding="utf-8"?>
<formControlPr xmlns="http://schemas.microsoft.com/office/spreadsheetml/2009/9/main" objectType="Radio" lockText="1" noThreeD="1"/>
</file>

<file path=xl/ctrlProps/ctrlProp323.xml><?xml version="1.0" encoding="utf-8"?>
<formControlPr xmlns="http://schemas.microsoft.com/office/spreadsheetml/2009/9/main" objectType="Radio" firstButton="1" fmlaLink="$E$27" lockText="1" noThreeD="1"/>
</file>

<file path=xl/ctrlProps/ctrlProp324.xml><?xml version="1.0" encoding="utf-8"?>
<formControlPr xmlns="http://schemas.microsoft.com/office/spreadsheetml/2009/9/main" objectType="Radio" lockText="1" noThreeD="1"/>
</file>

<file path=xl/ctrlProps/ctrlProp325.xml><?xml version="1.0" encoding="utf-8"?>
<formControlPr xmlns="http://schemas.microsoft.com/office/spreadsheetml/2009/9/main" objectType="Radio" lockText="1" noThreeD="1"/>
</file>

<file path=xl/ctrlProps/ctrlProp326.xml><?xml version="1.0" encoding="utf-8"?>
<formControlPr xmlns="http://schemas.microsoft.com/office/spreadsheetml/2009/9/main" objectType="Radio" firstButton="1" fmlaLink="$E$8" lockText="1" noThreeD="1"/>
</file>

<file path=xl/ctrlProps/ctrlProp327.xml><?xml version="1.0" encoding="utf-8"?>
<formControlPr xmlns="http://schemas.microsoft.com/office/spreadsheetml/2009/9/main" objectType="Radio" lockText="1" noThreeD="1"/>
</file>

<file path=xl/ctrlProps/ctrlProp328.xml><?xml version="1.0" encoding="utf-8"?>
<formControlPr xmlns="http://schemas.microsoft.com/office/spreadsheetml/2009/9/main" objectType="Radio" firstButton="1" fmlaLink="$E$10" lockText="1" noThreeD="1"/>
</file>

<file path=xl/ctrlProps/ctrlProp329.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firstButton="1" fmlaLink="$E$32" lockText="1" noThreeD="1"/>
</file>

<file path=xl/ctrlProps/ctrlProp330.xml><?xml version="1.0" encoding="utf-8"?>
<formControlPr xmlns="http://schemas.microsoft.com/office/spreadsheetml/2009/9/main" objectType="Radio" firstButton="1" fmlaLink="$E$6"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GBox" noThreeD="1"/>
</file>

<file path=xl/ctrlProps/ctrlProp333.xml><?xml version="1.0" encoding="utf-8"?>
<formControlPr xmlns="http://schemas.microsoft.com/office/spreadsheetml/2009/9/main" objectType="CheckBox" fmlaLink="$E$18" lockText="1" noThreeD="1"/>
</file>

<file path=xl/ctrlProps/ctrlProp334.xml><?xml version="1.0" encoding="utf-8"?>
<formControlPr xmlns="http://schemas.microsoft.com/office/spreadsheetml/2009/9/main" objectType="CheckBox" fmlaLink="$E$19" lockText="1" noThreeD="1"/>
</file>

<file path=xl/ctrlProps/ctrlProp335.xml><?xml version="1.0" encoding="utf-8"?>
<formControlPr xmlns="http://schemas.microsoft.com/office/spreadsheetml/2009/9/main" objectType="CheckBox" fmlaLink="$E$20" lockText="1" noThreeD="1"/>
</file>

<file path=xl/ctrlProps/ctrlProp336.xml><?xml version="1.0" encoding="utf-8"?>
<formControlPr xmlns="http://schemas.microsoft.com/office/spreadsheetml/2009/9/main" objectType="CheckBox" fmlaLink="$E$21" lockText="1" noThreeD="1"/>
</file>

<file path=xl/ctrlProps/ctrlProp337.xml><?xml version="1.0" encoding="utf-8"?>
<formControlPr xmlns="http://schemas.microsoft.com/office/spreadsheetml/2009/9/main" objectType="CheckBox" fmlaLink="$E$22" lockText="1" noThreeD="1"/>
</file>

<file path=xl/ctrlProps/ctrlProp338.xml><?xml version="1.0" encoding="utf-8"?>
<formControlPr xmlns="http://schemas.microsoft.com/office/spreadsheetml/2009/9/main" objectType="Radio" firstButton="1" fmlaLink="$E$4" lockText="1" noThreeD="1"/>
</file>

<file path=xl/ctrlProps/ctrlProp339.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40.xml><?xml version="1.0" encoding="utf-8"?>
<formControlPr xmlns="http://schemas.microsoft.com/office/spreadsheetml/2009/9/main" objectType="GBox" noThreeD="1"/>
</file>

<file path=xl/ctrlProps/ctrlProp341.xml><?xml version="1.0" encoding="utf-8"?>
<formControlPr xmlns="http://schemas.microsoft.com/office/spreadsheetml/2009/9/main" objectType="Radio" firstButton="1" fmlaLink="$E$29"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GBox" noThreeD="1"/>
</file>

<file path=xl/ctrlProps/ctrlProp344.xml><?xml version="1.0" encoding="utf-8"?>
<formControlPr xmlns="http://schemas.microsoft.com/office/spreadsheetml/2009/9/main" objectType="Radio" firstButton="1" fmlaLink="$E$31" lockText="1" noThreeD="1"/>
</file>

<file path=xl/ctrlProps/ctrlProp345.xml><?xml version="1.0" encoding="utf-8"?>
<formControlPr xmlns="http://schemas.microsoft.com/office/spreadsheetml/2009/9/main" objectType="Radio" lockText="1" noThreeD="1"/>
</file>

<file path=xl/ctrlProps/ctrlProp346.xml><?xml version="1.0" encoding="utf-8"?>
<formControlPr xmlns="http://schemas.microsoft.com/office/spreadsheetml/2009/9/main" objectType="GBox" noThreeD="1"/>
</file>

<file path=xl/ctrlProps/ctrlProp347.xml><?xml version="1.0" encoding="utf-8"?>
<formControlPr xmlns="http://schemas.microsoft.com/office/spreadsheetml/2009/9/main" objectType="Radio" firstButton="1" fmlaLink="$E$37" lockText="1" noThreeD="1"/>
</file>

<file path=xl/ctrlProps/ctrlProp348.xml><?xml version="1.0" encoding="utf-8"?>
<formControlPr xmlns="http://schemas.microsoft.com/office/spreadsheetml/2009/9/main" objectType="Radio"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firstButton="1" fmlaLink="$E$6" lockText="1" noThreeD="1"/>
</file>

<file path=xl/ctrlProps/ctrlProp350.xml><?xml version="1.0" encoding="utf-8"?>
<formControlPr xmlns="http://schemas.microsoft.com/office/spreadsheetml/2009/9/main" objectType="Radio" lockText="1" noThreeD="1"/>
</file>

<file path=xl/ctrlProps/ctrlProp351.xml><?xml version="1.0" encoding="utf-8"?>
<formControlPr xmlns="http://schemas.microsoft.com/office/spreadsheetml/2009/9/main" objectType="GBox" noThreeD="1"/>
</file>

<file path=xl/ctrlProps/ctrlProp352.xml><?xml version="1.0" encoding="utf-8"?>
<formControlPr xmlns="http://schemas.microsoft.com/office/spreadsheetml/2009/9/main" objectType="GBox" noThreeD="1"/>
</file>

<file path=xl/ctrlProps/ctrlProp353.xml><?xml version="1.0" encoding="utf-8"?>
<formControlPr xmlns="http://schemas.microsoft.com/office/spreadsheetml/2009/9/main" objectType="GBox" noThreeD="1"/>
</file>

<file path=xl/ctrlProps/ctrlProp354.xml><?xml version="1.0" encoding="utf-8"?>
<formControlPr xmlns="http://schemas.microsoft.com/office/spreadsheetml/2009/9/main" objectType="GBox" noThreeD="1"/>
</file>

<file path=xl/ctrlProps/ctrlProp355.xml><?xml version="1.0" encoding="utf-8"?>
<formControlPr xmlns="http://schemas.microsoft.com/office/spreadsheetml/2009/9/main" objectType="Radio" firstButton="1" fmlaLink="$I$9" lockText="1" noThreeD="1"/>
</file>

<file path=xl/ctrlProps/ctrlProp356.xml><?xml version="1.0" encoding="utf-8"?>
<formControlPr xmlns="http://schemas.microsoft.com/office/spreadsheetml/2009/9/main" objectType="Radio" lockText="1" noThreeD="1"/>
</file>

<file path=xl/ctrlProps/ctrlProp357.xml><?xml version="1.0" encoding="utf-8"?>
<formControlPr xmlns="http://schemas.microsoft.com/office/spreadsheetml/2009/9/main" objectType="Radio" firstButton="1" fmlaLink="$I$10" lockText="1" noThreeD="1"/>
</file>

<file path=xl/ctrlProps/ctrlProp358.xml><?xml version="1.0" encoding="utf-8"?>
<formControlPr xmlns="http://schemas.microsoft.com/office/spreadsheetml/2009/9/main" objectType="Radio" lockText="1" noThreeD="1"/>
</file>

<file path=xl/ctrlProps/ctrlProp359.xml><?xml version="1.0" encoding="utf-8"?>
<formControlPr xmlns="http://schemas.microsoft.com/office/spreadsheetml/2009/9/main" objectType="Radio" firstButton="1" fmlaLink="$I$11" lockText="1" noThreeD="1"/>
</file>

<file path=xl/ctrlProps/ctrlProp36.xml><?xml version="1.0" encoding="utf-8"?>
<formControlPr xmlns="http://schemas.microsoft.com/office/spreadsheetml/2009/9/main" objectType="Radio" lockText="1" noThreeD="1"/>
</file>

<file path=xl/ctrlProps/ctrlProp360.xml><?xml version="1.0" encoding="utf-8"?>
<formControlPr xmlns="http://schemas.microsoft.com/office/spreadsheetml/2009/9/main" objectType="Radio" lockText="1" noThreeD="1"/>
</file>

<file path=xl/ctrlProps/ctrlProp361.xml><?xml version="1.0" encoding="utf-8"?>
<formControlPr xmlns="http://schemas.microsoft.com/office/spreadsheetml/2009/9/main" objectType="Radio" firstButton="1" fmlaLink="$I$13" lockText="1" noThreeD="1"/>
</file>

<file path=xl/ctrlProps/ctrlProp362.xml><?xml version="1.0" encoding="utf-8"?>
<formControlPr xmlns="http://schemas.microsoft.com/office/spreadsheetml/2009/9/main" objectType="Radio" lockText="1" noThreeD="1"/>
</file>

<file path=xl/ctrlProps/ctrlProp363.xml><?xml version="1.0" encoding="utf-8"?>
<formControlPr xmlns="http://schemas.microsoft.com/office/spreadsheetml/2009/9/main" objectType="Radio" firstButton="1" fmlaLink="$I$14" lockText="1" noThreeD="1"/>
</file>

<file path=xl/ctrlProps/ctrlProp364.xml><?xml version="1.0" encoding="utf-8"?>
<formControlPr xmlns="http://schemas.microsoft.com/office/spreadsheetml/2009/9/main" objectType="Radio" lockText="1" noThreeD="1"/>
</file>

<file path=xl/ctrlProps/ctrlProp365.xml><?xml version="1.0" encoding="utf-8"?>
<formControlPr xmlns="http://schemas.microsoft.com/office/spreadsheetml/2009/9/main" objectType="Radio" firstButton="1" fmlaLink="$I$15" lockText="1" noThreeD="1"/>
</file>

<file path=xl/ctrlProps/ctrlProp366.xml><?xml version="1.0" encoding="utf-8"?>
<formControlPr xmlns="http://schemas.microsoft.com/office/spreadsheetml/2009/9/main" objectType="Radio" lockText="1" noThreeD="1"/>
</file>

<file path=xl/ctrlProps/ctrlProp367.xml><?xml version="1.0" encoding="utf-8"?>
<formControlPr xmlns="http://schemas.microsoft.com/office/spreadsheetml/2009/9/main" objectType="Radio" firstButton="1" fmlaLink="$I$16" lockText="1" noThreeD="1"/>
</file>

<file path=xl/ctrlProps/ctrlProp368.xml><?xml version="1.0" encoding="utf-8"?>
<formControlPr xmlns="http://schemas.microsoft.com/office/spreadsheetml/2009/9/main" objectType="Radio" lockText="1" noThreeD="1"/>
</file>

<file path=xl/ctrlProps/ctrlProp369.xml><?xml version="1.0" encoding="utf-8"?>
<formControlPr xmlns="http://schemas.microsoft.com/office/spreadsheetml/2009/9/main" objectType="Radio" firstButton="1" fmlaLink="$I$17" lockText="1" noThreeD="1"/>
</file>

<file path=xl/ctrlProps/ctrlProp37.xml><?xml version="1.0" encoding="utf-8"?>
<formControlPr xmlns="http://schemas.microsoft.com/office/spreadsheetml/2009/9/main" objectType="GBox" noThreeD="1"/>
</file>

<file path=xl/ctrlProps/ctrlProp370.xml><?xml version="1.0" encoding="utf-8"?>
<formControlPr xmlns="http://schemas.microsoft.com/office/spreadsheetml/2009/9/main" objectType="Radio" lockText="1" noThreeD="1"/>
</file>

<file path=xl/ctrlProps/ctrlProp371.xml><?xml version="1.0" encoding="utf-8"?>
<formControlPr xmlns="http://schemas.microsoft.com/office/spreadsheetml/2009/9/main" objectType="Radio" firstButton="1" fmlaLink="$J$9" lockText="1" noThreeD="1"/>
</file>

<file path=xl/ctrlProps/ctrlProp372.xml><?xml version="1.0" encoding="utf-8"?>
<formControlPr xmlns="http://schemas.microsoft.com/office/spreadsheetml/2009/9/main" objectType="Radio" lockText="1" noThreeD="1"/>
</file>

<file path=xl/ctrlProps/ctrlProp373.xml><?xml version="1.0" encoding="utf-8"?>
<formControlPr xmlns="http://schemas.microsoft.com/office/spreadsheetml/2009/9/main" objectType="Radio" firstButton="1" fmlaLink="$J$10"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Radio" firstButton="1" fmlaLink="$J$11" lockText="1" noThreeD="1"/>
</file>

<file path=xl/ctrlProps/ctrlProp376.xml><?xml version="1.0" encoding="utf-8"?>
<formControlPr xmlns="http://schemas.microsoft.com/office/spreadsheetml/2009/9/main" objectType="Radio" lockText="1" noThreeD="1"/>
</file>

<file path=xl/ctrlProps/ctrlProp377.xml><?xml version="1.0" encoding="utf-8"?>
<formControlPr xmlns="http://schemas.microsoft.com/office/spreadsheetml/2009/9/main" objectType="Radio" firstButton="1" fmlaLink="$J$13" lockText="1" noThreeD="1"/>
</file>

<file path=xl/ctrlProps/ctrlProp378.xml><?xml version="1.0" encoding="utf-8"?>
<formControlPr xmlns="http://schemas.microsoft.com/office/spreadsheetml/2009/9/main" objectType="Radio" lockText="1" noThreeD="1"/>
</file>

<file path=xl/ctrlProps/ctrlProp379.xml><?xml version="1.0" encoding="utf-8"?>
<formControlPr xmlns="http://schemas.microsoft.com/office/spreadsheetml/2009/9/main" objectType="Radio" firstButton="1" fmlaLink="$J$14" lockText="1" noThreeD="1"/>
</file>

<file path=xl/ctrlProps/ctrlProp38.xml><?xml version="1.0" encoding="utf-8"?>
<formControlPr xmlns="http://schemas.microsoft.com/office/spreadsheetml/2009/9/main" objectType="Radio" firstButton="1" fmlaLink="$E$26" lockText="1" noThreeD="1"/>
</file>

<file path=xl/ctrlProps/ctrlProp380.xml><?xml version="1.0" encoding="utf-8"?>
<formControlPr xmlns="http://schemas.microsoft.com/office/spreadsheetml/2009/9/main" objectType="Radio" lockText="1" noThreeD="1"/>
</file>

<file path=xl/ctrlProps/ctrlProp381.xml><?xml version="1.0" encoding="utf-8"?>
<formControlPr xmlns="http://schemas.microsoft.com/office/spreadsheetml/2009/9/main" objectType="Radio" firstButton="1" fmlaLink="$J$15" lockText="1" noThreeD="1"/>
</file>

<file path=xl/ctrlProps/ctrlProp382.xml><?xml version="1.0" encoding="utf-8"?>
<formControlPr xmlns="http://schemas.microsoft.com/office/spreadsheetml/2009/9/main" objectType="Radio" lockText="1" noThreeD="1"/>
</file>

<file path=xl/ctrlProps/ctrlProp383.xml><?xml version="1.0" encoding="utf-8"?>
<formControlPr xmlns="http://schemas.microsoft.com/office/spreadsheetml/2009/9/main" objectType="Radio" firstButton="1" fmlaLink="$J$16" lockText="1" noThreeD="1"/>
</file>

<file path=xl/ctrlProps/ctrlProp384.xml><?xml version="1.0" encoding="utf-8"?>
<formControlPr xmlns="http://schemas.microsoft.com/office/spreadsheetml/2009/9/main" objectType="Radio" lockText="1" noThreeD="1"/>
</file>

<file path=xl/ctrlProps/ctrlProp385.xml><?xml version="1.0" encoding="utf-8"?>
<formControlPr xmlns="http://schemas.microsoft.com/office/spreadsheetml/2009/9/main" objectType="Radio" firstButton="1" fmlaLink="$J$17" lockText="1" noThreeD="1"/>
</file>

<file path=xl/ctrlProps/ctrlProp386.xml><?xml version="1.0" encoding="utf-8"?>
<formControlPr xmlns="http://schemas.microsoft.com/office/spreadsheetml/2009/9/main" objectType="Radio" lockText="1" noThreeD="1"/>
</file>

<file path=xl/ctrlProps/ctrlProp387.xml><?xml version="1.0" encoding="utf-8"?>
<formControlPr xmlns="http://schemas.microsoft.com/office/spreadsheetml/2009/9/main" objectType="Radio" firstButton="1" fmlaLink="$I$21" lockText="1" noThreeD="1"/>
</file>

<file path=xl/ctrlProps/ctrlProp388.xml><?xml version="1.0" encoding="utf-8"?>
<formControlPr xmlns="http://schemas.microsoft.com/office/spreadsheetml/2009/9/main" objectType="Radio" lockText="1" noThreeD="1"/>
</file>

<file path=xl/ctrlProps/ctrlProp389.xml><?xml version="1.0" encoding="utf-8"?>
<formControlPr xmlns="http://schemas.microsoft.com/office/spreadsheetml/2009/9/main" objectType="Radio" firstButton="1" fmlaLink="$I$22" lockText="1"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Radio" lockText="1" noThreeD="1"/>
</file>

<file path=xl/ctrlProps/ctrlProp391.xml><?xml version="1.0" encoding="utf-8"?>
<formControlPr xmlns="http://schemas.microsoft.com/office/spreadsheetml/2009/9/main" objectType="Radio" firstButton="1" fmlaLink="$I$23" lockText="1" noThreeD="1"/>
</file>

<file path=xl/ctrlProps/ctrlProp392.xml><?xml version="1.0" encoding="utf-8"?>
<formControlPr xmlns="http://schemas.microsoft.com/office/spreadsheetml/2009/9/main" objectType="Radio" lockText="1" noThreeD="1"/>
</file>

<file path=xl/ctrlProps/ctrlProp393.xml><?xml version="1.0" encoding="utf-8"?>
<formControlPr xmlns="http://schemas.microsoft.com/office/spreadsheetml/2009/9/main" objectType="Radio" firstButton="1" fmlaLink="$I$24"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Radio" firstButton="1" fmlaLink="$I$25"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firstButton="1" fmlaLink="$I$26" lockText="1" noThreeD="1"/>
</file>

<file path=xl/ctrlProps/ctrlProp398.xml><?xml version="1.0" encoding="utf-8"?>
<formControlPr xmlns="http://schemas.microsoft.com/office/spreadsheetml/2009/9/main" objectType="Radio" lockText="1" noThreeD="1"/>
</file>

<file path=xl/ctrlProps/ctrlProp399.xml><?xml version="1.0" encoding="utf-8"?>
<formControlPr xmlns="http://schemas.microsoft.com/office/spreadsheetml/2009/9/main" objectType="Radio" firstButton="1" fmlaLink="$I$29"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Radio" firstButton="1" fmlaLink="$E$29" lockText="1" noThreeD="1"/>
</file>

<file path=xl/ctrlProps/ctrlProp400.xml><?xml version="1.0" encoding="utf-8"?>
<formControlPr xmlns="http://schemas.microsoft.com/office/spreadsheetml/2009/9/main" objectType="Radio" lockText="1" noThreeD="1"/>
</file>

<file path=xl/ctrlProps/ctrlProp401.xml><?xml version="1.0" encoding="utf-8"?>
<formControlPr xmlns="http://schemas.microsoft.com/office/spreadsheetml/2009/9/main" objectType="Radio" lockText="1" noThreeD="1"/>
</file>

<file path=xl/ctrlProps/ctrlProp402.xml><?xml version="1.0" encoding="utf-8"?>
<formControlPr xmlns="http://schemas.microsoft.com/office/spreadsheetml/2009/9/main" objectType="Radio" lockText="1" noThreeD="1"/>
</file>

<file path=xl/ctrlProps/ctrlProp403.xml><?xml version="1.0" encoding="utf-8"?>
<formControlPr xmlns="http://schemas.microsoft.com/office/spreadsheetml/2009/9/main" objectType="Radio" lockText="1" noThreeD="1"/>
</file>

<file path=xl/ctrlProps/ctrlProp404.xml><?xml version="1.0" encoding="utf-8"?>
<formControlPr xmlns="http://schemas.microsoft.com/office/spreadsheetml/2009/9/main" objectType="Radio" firstButton="1" fmlaLink="$I$34" lockText="1" noThreeD="1"/>
</file>

<file path=xl/ctrlProps/ctrlProp405.xml><?xml version="1.0" encoding="utf-8"?>
<formControlPr xmlns="http://schemas.microsoft.com/office/spreadsheetml/2009/9/main" objectType="Radio" lockText="1" noThreeD="1"/>
</file>

<file path=xl/ctrlProps/ctrlProp406.xml><?xml version="1.0" encoding="utf-8"?>
<formControlPr xmlns="http://schemas.microsoft.com/office/spreadsheetml/2009/9/main" objectType="GBox" noThreeD="1"/>
</file>

<file path=xl/ctrlProps/ctrlProp407.xml><?xml version="1.0" encoding="utf-8"?>
<formControlPr xmlns="http://schemas.microsoft.com/office/spreadsheetml/2009/9/main" objectType="GBox" noThreeD="1"/>
</file>

<file path=xl/ctrlProps/ctrlProp408.xml><?xml version="1.0" encoding="utf-8"?>
<formControlPr xmlns="http://schemas.microsoft.com/office/spreadsheetml/2009/9/main" objectType="GBox" noThreeD="1"/>
</file>

<file path=xl/ctrlProps/ctrlProp409.xml><?xml version="1.0" encoding="utf-8"?>
<formControlPr xmlns="http://schemas.microsoft.com/office/spreadsheetml/2009/9/main" objectType="GBox" noThreeD="1"/>
</file>

<file path=xl/ctrlProps/ctrlProp41.xml><?xml version="1.0" encoding="utf-8"?>
<formControlPr xmlns="http://schemas.microsoft.com/office/spreadsheetml/2009/9/main" objectType="Radio" lockText="1" noThreeD="1"/>
</file>

<file path=xl/ctrlProps/ctrlProp410.xml><?xml version="1.0" encoding="utf-8"?>
<formControlPr xmlns="http://schemas.microsoft.com/office/spreadsheetml/2009/9/main" objectType="GBox" noThreeD="1"/>
</file>

<file path=xl/ctrlProps/ctrlProp411.xml><?xml version="1.0" encoding="utf-8"?>
<formControlPr xmlns="http://schemas.microsoft.com/office/spreadsheetml/2009/9/main" objectType="GBox" noThreeD="1"/>
</file>

<file path=xl/ctrlProps/ctrlProp412.xml><?xml version="1.0" encoding="utf-8"?>
<formControlPr xmlns="http://schemas.microsoft.com/office/spreadsheetml/2009/9/main" objectType="GBox" noThreeD="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GBox" noThreeD="1"/>
</file>

<file path=xl/ctrlProps/ctrlProp415.xml><?xml version="1.0" encoding="utf-8"?>
<formControlPr xmlns="http://schemas.microsoft.com/office/spreadsheetml/2009/9/main" objectType="GBox" noThreeD="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GBox" noThreeD="1"/>
</file>

<file path=xl/ctrlProps/ctrlProp418.xml><?xml version="1.0" encoding="utf-8"?>
<formControlPr xmlns="http://schemas.microsoft.com/office/spreadsheetml/2009/9/main" objectType="GBox" noThreeD="1"/>
</file>

<file path=xl/ctrlProps/ctrlProp419.xml><?xml version="1.0" encoding="utf-8"?>
<formControlPr xmlns="http://schemas.microsoft.com/office/spreadsheetml/2009/9/main" objectType="GBox" noThreeD="1"/>
</file>

<file path=xl/ctrlProps/ctrlProp42.xml><?xml version="1.0" encoding="utf-8"?>
<formControlPr xmlns="http://schemas.microsoft.com/office/spreadsheetml/2009/9/main" objectType="Radio" firstButton="1" fmlaLink="$E$37" lockText="1" noThreeD="1"/>
</file>

<file path=xl/ctrlProps/ctrlProp420.xml><?xml version="1.0" encoding="utf-8"?>
<formControlPr xmlns="http://schemas.microsoft.com/office/spreadsheetml/2009/9/main" objectType="GBox" noThreeD="1"/>
</file>

<file path=xl/ctrlProps/ctrlProp421.xml><?xml version="1.0" encoding="utf-8"?>
<formControlPr xmlns="http://schemas.microsoft.com/office/spreadsheetml/2009/9/main" objectType="GBox" noThreeD="1"/>
</file>

<file path=xl/ctrlProps/ctrlProp422.xml><?xml version="1.0" encoding="utf-8"?>
<formControlPr xmlns="http://schemas.microsoft.com/office/spreadsheetml/2009/9/main" objectType="GBox" noThreeD="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GBox" noThreeD="1"/>
</file>

<file path=xl/ctrlProps/ctrlProp425.xml><?xml version="1.0" encoding="utf-8"?>
<formControlPr xmlns="http://schemas.microsoft.com/office/spreadsheetml/2009/9/main" objectType="GBox" noThreeD="1"/>
</file>

<file path=xl/ctrlProps/ctrlProp426.xml><?xml version="1.0" encoding="utf-8"?>
<formControlPr xmlns="http://schemas.microsoft.com/office/spreadsheetml/2009/9/main" objectType="GBox" noThreeD="1"/>
</file>

<file path=xl/ctrlProps/ctrlProp427.xml><?xml version="1.0" encoding="utf-8"?>
<formControlPr xmlns="http://schemas.microsoft.com/office/spreadsheetml/2009/9/main" objectType="GBox" noThreeD="1"/>
</file>

<file path=xl/ctrlProps/ctrlProp428.xml><?xml version="1.0" encoding="utf-8"?>
<formControlPr xmlns="http://schemas.microsoft.com/office/spreadsheetml/2009/9/main" objectType="GBox" noThreeD="1"/>
</file>

<file path=xl/ctrlProps/ctrlProp429.xml><?xml version="1.0" encoding="utf-8"?>
<formControlPr xmlns="http://schemas.microsoft.com/office/spreadsheetml/2009/9/main" objectType="GBox"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Radio" lockText="1" noThreeD="1"/>
</file>

<file path=xl/ctrlProps/ctrlProp431.xml><?xml version="1.0" encoding="utf-8"?>
<formControlPr xmlns="http://schemas.microsoft.com/office/spreadsheetml/2009/9/main" objectType="Radio" lockText="1" noThreeD="1"/>
</file>

<file path=xl/ctrlProps/ctrlProp432.xml><?xml version="1.0" encoding="utf-8"?>
<formControlPr xmlns="http://schemas.microsoft.com/office/spreadsheetml/2009/9/main" objectType="Radio"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lockText="1" noThreeD="1"/>
</file>

<file path=xl/ctrlProps/ctrlProp438.xml><?xml version="1.0" encoding="utf-8"?>
<formControlPr xmlns="http://schemas.microsoft.com/office/spreadsheetml/2009/9/main" objectType="Radio"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GBox"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Radio" lockText="1" noThreeD="1"/>
</file>

<file path=xl/ctrlProps/ctrlProp443.xml><?xml version="1.0" encoding="utf-8"?>
<formControlPr xmlns="http://schemas.microsoft.com/office/spreadsheetml/2009/9/main" objectType="Radio" lockText="1" noThreeD="1"/>
</file>

<file path=xl/ctrlProps/ctrlProp444.xml><?xml version="1.0" encoding="utf-8"?>
<formControlPr xmlns="http://schemas.microsoft.com/office/spreadsheetml/2009/9/main" objectType="Radio" firstButton="1" fmlaLink="$I$27" lockText="1" noThreeD="1"/>
</file>

<file path=xl/ctrlProps/ctrlProp445.xml><?xml version="1.0" encoding="utf-8"?>
<formControlPr xmlns="http://schemas.microsoft.com/office/spreadsheetml/2009/9/main" objectType="Radio" lockText="1" noThreeD="1"/>
</file>

<file path=xl/ctrlProps/ctrlProp446.xml><?xml version="1.0" encoding="utf-8"?>
<formControlPr xmlns="http://schemas.microsoft.com/office/spreadsheetml/2009/9/main" objectType="Radio" firstButton="1" fmlaLink="$J$12" lockText="1" noThreeD="1"/>
</file>

<file path=xl/ctrlProps/ctrlProp447.xml><?xml version="1.0" encoding="utf-8"?>
<formControlPr xmlns="http://schemas.microsoft.com/office/spreadsheetml/2009/9/main" objectType="Radio" lockText="1" noThreeD="1"/>
</file>

<file path=xl/ctrlProps/ctrlProp448.xml><?xml version="1.0" encoding="utf-8"?>
<formControlPr xmlns="http://schemas.microsoft.com/office/spreadsheetml/2009/9/main" objectType="GBox" noThreeD="1"/>
</file>

<file path=xl/ctrlProps/ctrlProp449.xml><?xml version="1.0" encoding="utf-8"?>
<formControlPr xmlns="http://schemas.microsoft.com/office/spreadsheetml/2009/9/main" objectType="Radio" firstButton="1" fmlaLink="$I$12" lockText="1" noThreeD="1"/>
</file>

<file path=xl/ctrlProps/ctrlProp45.xml><?xml version="1.0" encoding="utf-8"?>
<formControlPr xmlns="http://schemas.microsoft.com/office/spreadsheetml/2009/9/main" objectType="Radio" firstButton="1" fmlaLink="$E$35" lockText="1" noThreeD="1"/>
</file>

<file path=xl/ctrlProps/ctrlProp450.xml><?xml version="1.0" encoding="utf-8"?>
<formControlPr xmlns="http://schemas.microsoft.com/office/spreadsheetml/2009/9/main" objectType="Radio" lockText="1" noThreeD="1"/>
</file>

<file path=xl/ctrlProps/ctrlProp451.xml><?xml version="1.0" encoding="utf-8"?>
<formControlPr xmlns="http://schemas.microsoft.com/office/spreadsheetml/2009/9/main" objectType="Radio" lockText="1" noThreeD="1"/>
</file>

<file path=xl/ctrlProps/ctrlProp452.xml><?xml version="1.0" encoding="utf-8"?>
<formControlPr xmlns="http://schemas.microsoft.com/office/spreadsheetml/2009/9/main" objectType="GBox" noThreeD="1"/>
</file>

<file path=xl/ctrlProps/ctrlProp453.xml><?xml version="1.0" encoding="utf-8"?>
<formControlPr xmlns="http://schemas.microsoft.com/office/spreadsheetml/2009/9/main" objectType="Radio" firstButton="1" fmlaLink="$I$36" lockText="1" noThreeD="1"/>
</file>

<file path=xl/ctrlProps/ctrlProp454.xml><?xml version="1.0" encoding="utf-8"?>
<formControlPr xmlns="http://schemas.microsoft.com/office/spreadsheetml/2009/9/main" objectType="Radio" lockText="1" noThreeD="1"/>
</file>

<file path=xl/ctrlProps/ctrlProp455.xml><?xml version="1.0" encoding="utf-8"?>
<formControlPr xmlns="http://schemas.microsoft.com/office/spreadsheetml/2009/9/main" objectType="GBox"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Radio"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GBox"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GBox"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Radio" firstButton="1" lockText="1" noThreeD="1"/>
</file>

<file path=xl/ctrlProps/ctrlProp485.xml><?xml version="1.0" encoding="utf-8"?>
<formControlPr xmlns="http://schemas.microsoft.com/office/spreadsheetml/2009/9/main" objectType="Radio" lockText="1" noThreeD="1"/>
</file>

<file path=xl/ctrlProps/ctrlProp486.xml><?xml version="1.0" encoding="utf-8"?>
<formControlPr xmlns="http://schemas.microsoft.com/office/spreadsheetml/2009/9/main" objectType="Radio" firstButton="1" lockText="1" noThreeD="1"/>
</file>

<file path=xl/ctrlProps/ctrlProp487.xml><?xml version="1.0" encoding="utf-8"?>
<formControlPr xmlns="http://schemas.microsoft.com/office/spreadsheetml/2009/9/main" objectType="Radio" lockText="1" noThreeD="1"/>
</file>

<file path=xl/ctrlProps/ctrlProp488.xml><?xml version="1.0" encoding="utf-8"?>
<formControlPr xmlns="http://schemas.microsoft.com/office/spreadsheetml/2009/9/main" objectType="Radio" firstButton="1" lockText="1" noThreeD="1"/>
</file>

<file path=xl/ctrlProps/ctrlProp489.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GBox" noThreeD="1"/>
</file>

<file path=xl/ctrlProps/ctrlProp490.xml><?xml version="1.0" encoding="utf-8"?>
<formControlPr xmlns="http://schemas.microsoft.com/office/spreadsheetml/2009/9/main" objectType="Radio" firstButton="1" lockText="1" noThreeD="1"/>
</file>

<file path=xl/ctrlProps/ctrlProp491.xml><?xml version="1.0" encoding="utf-8"?>
<formControlPr xmlns="http://schemas.microsoft.com/office/spreadsheetml/2009/9/main" objectType="Radio" lockText="1" noThreeD="1"/>
</file>

<file path=xl/ctrlProps/ctrlProp492.xml><?xml version="1.0" encoding="utf-8"?>
<formControlPr xmlns="http://schemas.microsoft.com/office/spreadsheetml/2009/9/main" objectType="Radio" firstButton="1" lockText="1" noThreeD="1"/>
</file>

<file path=xl/ctrlProps/ctrlProp493.xml><?xml version="1.0" encoding="utf-8"?>
<formControlPr xmlns="http://schemas.microsoft.com/office/spreadsheetml/2009/9/main" objectType="Radio" lockText="1" noThreeD="1"/>
</file>

<file path=xl/ctrlProps/ctrlProp494.xml><?xml version="1.0" encoding="utf-8"?>
<formControlPr xmlns="http://schemas.microsoft.com/office/spreadsheetml/2009/9/main" objectType="Radio" firstButton="1"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firstButton="1" lockText="1" noThreeD="1"/>
</file>

<file path=xl/ctrlProps/ctrlProp497.xml><?xml version="1.0" encoding="utf-8"?>
<formControlPr xmlns="http://schemas.microsoft.com/office/spreadsheetml/2009/9/main" objectType="Radio" firstButton="1" lockText="1" noThreeD="1"/>
</file>

<file path=xl/ctrlProps/ctrlProp498.xml><?xml version="1.0" encoding="utf-8"?>
<formControlPr xmlns="http://schemas.microsoft.com/office/spreadsheetml/2009/9/main" objectType="Radio" checked="Checked" firstButton="1" lockText="1" noThreeD="1"/>
</file>

<file path=xl/ctrlProps/ctrlProp49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GBox" noThreeD="1"/>
</file>

<file path=xl/ctrlProps/ctrlProp500.xml><?xml version="1.0" encoding="utf-8"?>
<formControlPr xmlns="http://schemas.microsoft.com/office/spreadsheetml/2009/9/main" objectType="Radio" firstButton="1" lockText="1" noThreeD="1"/>
</file>

<file path=xl/ctrlProps/ctrlProp501.xml><?xml version="1.0" encoding="utf-8"?>
<formControlPr xmlns="http://schemas.microsoft.com/office/spreadsheetml/2009/9/main" objectType="Radio" lockText="1" noThreeD="1"/>
</file>

<file path=xl/ctrlProps/ctrlProp502.xml><?xml version="1.0" encoding="utf-8"?>
<formControlPr xmlns="http://schemas.microsoft.com/office/spreadsheetml/2009/9/main" objectType="GBox" noThreeD="1"/>
</file>

<file path=xl/ctrlProps/ctrlProp503.xml><?xml version="1.0" encoding="utf-8"?>
<formControlPr xmlns="http://schemas.microsoft.com/office/spreadsheetml/2009/9/main" objectType="GBox" noThreeD="1"/>
</file>

<file path=xl/ctrlProps/ctrlProp504.xml><?xml version="1.0" encoding="utf-8"?>
<formControlPr xmlns="http://schemas.microsoft.com/office/spreadsheetml/2009/9/main" objectType="GBox" noThreeD="1"/>
</file>

<file path=xl/ctrlProps/ctrlProp505.xml><?xml version="1.0" encoding="utf-8"?>
<formControlPr xmlns="http://schemas.microsoft.com/office/spreadsheetml/2009/9/main" objectType="GBox" noThreeD="1"/>
</file>

<file path=xl/ctrlProps/ctrlProp506.xml><?xml version="1.0" encoding="utf-8"?>
<formControlPr xmlns="http://schemas.microsoft.com/office/spreadsheetml/2009/9/main" objectType="GBox" noThreeD="1"/>
</file>

<file path=xl/ctrlProps/ctrlProp507.xml><?xml version="1.0" encoding="utf-8"?>
<formControlPr xmlns="http://schemas.microsoft.com/office/spreadsheetml/2009/9/main" objectType="GBox" noThreeD="1"/>
</file>

<file path=xl/ctrlProps/ctrlProp508.xml><?xml version="1.0" encoding="utf-8"?>
<formControlPr xmlns="http://schemas.microsoft.com/office/spreadsheetml/2009/9/main" objectType="Radio" firstButton="1" lockText="1" noThreeD="1"/>
</file>

<file path=xl/ctrlProps/ctrlProp509.xml><?xml version="1.0" encoding="utf-8"?>
<formControlPr xmlns="http://schemas.microsoft.com/office/spreadsheetml/2009/9/main" objectType="Radio" firstButton="1" lockText="1" noThreeD="1"/>
</file>

<file path=xl/ctrlProps/ctrlProp51.xml><?xml version="1.0" encoding="utf-8"?>
<formControlPr xmlns="http://schemas.microsoft.com/office/spreadsheetml/2009/9/main" objectType="GBox" noThreeD="1"/>
</file>

<file path=xl/ctrlProps/ctrlProp510.xml><?xml version="1.0" encoding="utf-8"?>
<formControlPr xmlns="http://schemas.microsoft.com/office/spreadsheetml/2009/9/main" objectType="Radio" firstButton="1" lockText="1" noThreeD="1"/>
</file>

<file path=xl/ctrlProps/ctrlProp511.xml><?xml version="1.0" encoding="utf-8"?>
<formControlPr xmlns="http://schemas.microsoft.com/office/spreadsheetml/2009/9/main" objectType="Radio" firstButton="1" lockText="1" noThreeD="1"/>
</file>

<file path=xl/ctrlProps/ctrlProp512.xml><?xml version="1.0" encoding="utf-8"?>
<formControlPr xmlns="http://schemas.microsoft.com/office/spreadsheetml/2009/9/main" objectType="Radio" firstButton="1" lockText="1" noThreeD="1"/>
</file>

<file path=xl/ctrlProps/ctrlProp513.xml><?xml version="1.0" encoding="utf-8"?>
<formControlPr xmlns="http://schemas.microsoft.com/office/spreadsheetml/2009/9/main" objectType="Radio" firstButton="1" lockText="1" noThreeD="1"/>
</file>

<file path=xl/ctrlProps/ctrlProp514.xml><?xml version="1.0" encoding="utf-8"?>
<formControlPr xmlns="http://schemas.microsoft.com/office/spreadsheetml/2009/9/main" objectType="Radio" firstButton="1" lockText="1" noThreeD="1"/>
</file>

<file path=xl/ctrlProps/ctrlProp515.xml><?xml version="1.0" encoding="utf-8"?>
<formControlPr xmlns="http://schemas.microsoft.com/office/spreadsheetml/2009/9/main" objectType="Radio" firstButton="1" lockText="1" noThreeD="1"/>
</file>

<file path=xl/ctrlProps/ctrlProp516.xml><?xml version="1.0" encoding="utf-8"?>
<formControlPr xmlns="http://schemas.microsoft.com/office/spreadsheetml/2009/9/main" objectType="Radio" firstButton="1" lockText="1" noThreeD="1"/>
</file>

<file path=xl/ctrlProps/ctrlProp517.xml><?xml version="1.0" encoding="utf-8"?>
<formControlPr xmlns="http://schemas.microsoft.com/office/spreadsheetml/2009/9/main" objectType="Radio" firstButton="1" lockText="1" noThreeD="1"/>
</file>

<file path=xl/ctrlProps/ctrlProp518.xml><?xml version="1.0" encoding="utf-8"?>
<formControlPr xmlns="http://schemas.microsoft.com/office/spreadsheetml/2009/9/main" objectType="Radio" firstButton="1" lockText="1" noThreeD="1"/>
</file>

<file path=xl/ctrlProps/ctrlProp519.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GBox" noThreeD="1"/>
</file>

<file path=xl/ctrlProps/ctrlProp520.xml><?xml version="1.0" encoding="utf-8"?>
<formControlPr xmlns="http://schemas.microsoft.com/office/spreadsheetml/2009/9/main" objectType="Radio" lockText="1" noThreeD="1"/>
</file>

<file path=xl/ctrlProps/ctrlProp521.xml><?xml version="1.0" encoding="utf-8"?>
<formControlPr xmlns="http://schemas.microsoft.com/office/spreadsheetml/2009/9/main" objectType="Radio" lockText="1" noThreeD="1"/>
</file>

<file path=xl/ctrlProps/ctrlProp522.xml><?xml version="1.0" encoding="utf-8"?>
<formControlPr xmlns="http://schemas.microsoft.com/office/spreadsheetml/2009/9/main" objectType="Radio" lockText="1" noThreeD="1"/>
</file>

<file path=xl/ctrlProps/ctrlProp523.xml><?xml version="1.0" encoding="utf-8"?>
<formControlPr xmlns="http://schemas.microsoft.com/office/spreadsheetml/2009/9/main" objectType="Radio"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Radio" lockText="1" noThreeD="1"/>
</file>

<file path=xl/ctrlProps/ctrlProp528.xml><?xml version="1.0" encoding="utf-8"?>
<formControlPr xmlns="http://schemas.microsoft.com/office/spreadsheetml/2009/9/main" objectType="Radio" lockText="1" noThreeD="1"/>
</file>

<file path=xl/ctrlProps/ctrlProp529.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firstButton="1" fmlaLink="$H$8" lockText="1" noThreeD="1"/>
</file>

<file path=xl/ctrlProps/ctrlProp530.xml><?xml version="1.0" encoding="utf-8"?>
<formControlPr xmlns="http://schemas.microsoft.com/office/spreadsheetml/2009/9/main" objectType="Radio" lockText="1" noThreeD="1"/>
</file>

<file path=xl/ctrlProps/ctrlProp531.xml><?xml version="1.0" encoding="utf-8"?>
<formControlPr xmlns="http://schemas.microsoft.com/office/spreadsheetml/2009/9/main" objectType="Radio"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lockText="1" noThreeD="1"/>
</file>

<file path=xl/ctrlProps/ctrlProp537.xml><?xml version="1.0" encoding="utf-8"?>
<formControlPr xmlns="http://schemas.microsoft.com/office/spreadsheetml/2009/9/main" objectType="Radio"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firstButton="1" fmlaLink="$H$44"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Radio" lockText="1" noThreeD="1"/>
</file>

<file path=xl/ctrlProps/ctrlProp542.xml><?xml version="1.0" encoding="utf-8"?>
<formControlPr xmlns="http://schemas.microsoft.com/office/spreadsheetml/2009/9/main" objectType="Radio" lockText="1" noThreeD="1"/>
</file>

<file path=xl/ctrlProps/ctrlProp543.xml><?xml version="1.0" encoding="utf-8"?>
<formControlPr xmlns="http://schemas.microsoft.com/office/spreadsheetml/2009/9/main" objectType="GBox" noThreeD="1"/>
</file>

<file path=xl/ctrlProps/ctrlProp544.xml><?xml version="1.0" encoding="utf-8"?>
<formControlPr xmlns="http://schemas.microsoft.com/office/spreadsheetml/2009/9/main" objectType="GBox" noThreeD="1"/>
</file>

<file path=xl/ctrlProps/ctrlProp545.xml><?xml version="1.0" encoding="utf-8"?>
<formControlPr xmlns="http://schemas.microsoft.com/office/spreadsheetml/2009/9/main" objectType="GBox" noThreeD="1"/>
</file>

<file path=xl/ctrlProps/ctrlProp546.xml><?xml version="1.0" encoding="utf-8"?>
<formControlPr xmlns="http://schemas.microsoft.com/office/spreadsheetml/2009/9/main" objectType="GBox" noThreeD="1"/>
</file>

<file path=xl/ctrlProps/ctrlProp547.xml><?xml version="1.0" encoding="utf-8"?>
<formControlPr xmlns="http://schemas.microsoft.com/office/spreadsheetml/2009/9/main" objectType="GBox" noThreeD="1"/>
</file>

<file path=xl/ctrlProps/ctrlProp548.xml><?xml version="1.0" encoding="utf-8"?>
<formControlPr xmlns="http://schemas.microsoft.com/office/spreadsheetml/2009/9/main" objectType="GBox" noThreeD="1"/>
</file>

<file path=xl/ctrlProps/ctrlProp549.xml><?xml version="1.0" encoding="utf-8"?>
<formControlPr xmlns="http://schemas.microsoft.com/office/spreadsheetml/2009/9/main" objectType="GBox" noThreeD="1"/>
</file>

<file path=xl/ctrlProps/ctrlProp55.xml><?xml version="1.0" encoding="utf-8"?>
<formControlPr xmlns="http://schemas.microsoft.com/office/spreadsheetml/2009/9/main" objectType="Radio" lockText="1" noThreeD="1"/>
</file>

<file path=xl/ctrlProps/ctrlProp550.xml><?xml version="1.0" encoding="utf-8"?>
<formControlPr xmlns="http://schemas.microsoft.com/office/spreadsheetml/2009/9/main" objectType="GBox" noThreeD="1"/>
</file>

<file path=xl/ctrlProps/ctrlProp551.xml><?xml version="1.0" encoding="utf-8"?>
<formControlPr xmlns="http://schemas.microsoft.com/office/spreadsheetml/2009/9/main" objectType="GBox" noThreeD="1"/>
</file>

<file path=xl/ctrlProps/ctrlProp552.xml><?xml version="1.0" encoding="utf-8"?>
<formControlPr xmlns="http://schemas.microsoft.com/office/spreadsheetml/2009/9/main" objectType="GBox" noThreeD="1"/>
</file>

<file path=xl/ctrlProps/ctrlProp553.xml><?xml version="1.0" encoding="utf-8"?>
<formControlPr xmlns="http://schemas.microsoft.com/office/spreadsheetml/2009/9/main" objectType="GBox" noThreeD="1"/>
</file>

<file path=xl/ctrlProps/ctrlProp554.xml><?xml version="1.0" encoding="utf-8"?>
<formControlPr xmlns="http://schemas.microsoft.com/office/spreadsheetml/2009/9/main" objectType="GBox" noThreeD="1"/>
</file>

<file path=xl/ctrlProps/ctrlProp555.xml><?xml version="1.0" encoding="utf-8"?>
<formControlPr xmlns="http://schemas.microsoft.com/office/spreadsheetml/2009/9/main" objectType="Radio" firstButton="1" lockText="1" noThreeD="1"/>
</file>

<file path=xl/ctrlProps/ctrlProp556.xml><?xml version="1.0" encoding="utf-8"?>
<formControlPr xmlns="http://schemas.microsoft.com/office/spreadsheetml/2009/9/main" objectType="Radio" firstButton="1" lockText="1" noThreeD="1"/>
</file>

<file path=xl/ctrlProps/ctrlProp557.xml><?xml version="1.0" encoding="utf-8"?>
<formControlPr xmlns="http://schemas.microsoft.com/office/spreadsheetml/2009/9/main" objectType="Radio" firstButton="1" lockText="1" noThreeD="1"/>
</file>

<file path=xl/ctrlProps/ctrlProp558.xml><?xml version="1.0" encoding="utf-8"?>
<formControlPr xmlns="http://schemas.microsoft.com/office/spreadsheetml/2009/9/main" objectType="Radio" firstButton="1" lockText="1" noThreeD="1"/>
</file>

<file path=xl/ctrlProps/ctrlProp559.xml><?xml version="1.0" encoding="utf-8"?>
<formControlPr xmlns="http://schemas.microsoft.com/office/spreadsheetml/2009/9/main" objectType="Radio" firstButton="1" lockText="1" noThreeD="1"/>
</file>

<file path=xl/ctrlProps/ctrlProp56.xml><?xml version="1.0" encoding="utf-8"?>
<formControlPr xmlns="http://schemas.microsoft.com/office/spreadsheetml/2009/9/main" objectType="Radio" firstButton="1" fmlaLink="$H$48" lockText="1" noThreeD="1"/>
</file>

<file path=xl/ctrlProps/ctrlProp560.xml><?xml version="1.0" encoding="utf-8"?>
<formControlPr xmlns="http://schemas.microsoft.com/office/spreadsheetml/2009/9/main" objectType="Radio" firstButton="1" lockText="1" noThreeD="1"/>
</file>

<file path=xl/ctrlProps/ctrlProp561.xml><?xml version="1.0" encoding="utf-8"?>
<formControlPr xmlns="http://schemas.microsoft.com/office/spreadsheetml/2009/9/main" objectType="Radio" firstButton="1" lockText="1" noThreeD="1"/>
</file>

<file path=xl/ctrlProps/ctrlProp562.xml><?xml version="1.0" encoding="utf-8"?>
<formControlPr xmlns="http://schemas.microsoft.com/office/spreadsheetml/2009/9/main" objectType="Radio" firstButton="1" lockText="1" noThreeD="1"/>
</file>

<file path=xl/ctrlProps/ctrlProp563.xml><?xml version="1.0" encoding="utf-8"?>
<formControlPr xmlns="http://schemas.microsoft.com/office/spreadsheetml/2009/9/main" objectType="Radio" firstButton="1" lockText="1" noThreeD="1"/>
</file>

<file path=xl/ctrlProps/ctrlProp564.xml><?xml version="1.0" encoding="utf-8"?>
<formControlPr xmlns="http://schemas.microsoft.com/office/spreadsheetml/2009/9/main" objectType="Radio" firstButton="1" lockText="1" noThreeD="1"/>
</file>

<file path=xl/ctrlProps/ctrlProp565.xml><?xml version="1.0" encoding="utf-8"?>
<formControlPr xmlns="http://schemas.microsoft.com/office/spreadsheetml/2009/9/main" objectType="Radio" firstButton="1" lockText="1" noThreeD="1"/>
</file>

<file path=xl/ctrlProps/ctrlProp566.xml><?xml version="1.0" encoding="utf-8"?>
<formControlPr xmlns="http://schemas.microsoft.com/office/spreadsheetml/2009/9/main" objectType="Radio" firstButton="1" lockText="1" noThreeD="1"/>
</file>

<file path=xl/ctrlProps/ctrlProp567.xml><?xml version="1.0" encoding="utf-8"?>
<formControlPr xmlns="http://schemas.microsoft.com/office/spreadsheetml/2009/9/main" objectType="Radio" lockText="1" noThreeD="1"/>
</file>

<file path=xl/ctrlProps/ctrlProp568.xml><?xml version="1.0" encoding="utf-8"?>
<formControlPr xmlns="http://schemas.microsoft.com/office/spreadsheetml/2009/9/main" objectType="Radio" lockText="1" noThreeD="1"/>
</file>

<file path=xl/ctrlProps/ctrlProp569.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Radio" lockText="1" noThreeD="1"/>
</file>

<file path=xl/ctrlProps/ctrlProp570.xml><?xml version="1.0" encoding="utf-8"?>
<formControlPr xmlns="http://schemas.microsoft.com/office/spreadsheetml/2009/9/main" objectType="Radio" lockText="1" noThreeD="1"/>
</file>

<file path=xl/ctrlProps/ctrlProp571.xml><?xml version="1.0" encoding="utf-8"?>
<formControlPr xmlns="http://schemas.microsoft.com/office/spreadsheetml/2009/9/main" objectType="Radio" lockText="1" noThreeD="1"/>
</file>

<file path=xl/ctrlProps/ctrlProp572.xml><?xml version="1.0" encoding="utf-8"?>
<formControlPr xmlns="http://schemas.microsoft.com/office/spreadsheetml/2009/9/main" objectType="Radio" lockText="1" noThreeD="1"/>
</file>

<file path=xl/ctrlProps/ctrlProp573.xml><?xml version="1.0" encoding="utf-8"?>
<formControlPr xmlns="http://schemas.microsoft.com/office/spreadsheetml/2009/9/main" objectType="Radio" lockText="1" noThreeD="1"/>
</file>

<file path=xl/ctrlProps/ctrlProp574.xml><?xml version="1.0" encoding="utf-8"?>
<formControlPr xmlns="http://schemas.microsoft.com/office/spreadsheetml/2009/9/main" objectType="Radio"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firstButton="1" fmlaLink="$H$9" lockText="1" noThreeD="1"/>
</file>

<file path=xl/ctrlProps/ctrlProp580.xml><?xml version="1.0" encoding="utf-8"?>
<formControlPr xmlns="http://schemas.microsoft.com/office/spreadsheetml/2009/9/main" objectType="Radio" lockText="1" noThreeD="1"/>
</file>

<file path=xl/ctrlProps/ctrlProp581.xml><?xml version="1.0" encoding="utf-8"?>
<formControlPr xmlns="http://schemas.microsoft.com/office/spreadsheetml/2009/9/main" objectType="Radio" lockText="1" noThreeD="1"/>
</file>

<file path=xl/ctrlProps/ctrlProp582.xml><?xml version="1.0" encoding="utf-8"?>
<formControlPr xmlns="http://schemas.microsoft.com/office/spreadsheetml/2009/9/main" objectType="Radio" lockText="1" noThreeD="1"/>
</file>

<file path=xl/ctrlProps/ctrlProp583.xml><?xml version="1.0" encoding="utf-8"?>
<formControlPr xmlns="http://schemas.microsoft.com/office/spreadsheetml/2009/9/main" objectType="Radio" lockText="1" noThreeD="1"/>
</file>

<file path=xl/ctrlProps/ctrlProp584.xml><?xml version="1.0" encoding="utf-8"?>
<formControlPr xmlns="http://schemas.microsoft.com/office/spreadsheetml/2009/9/main" objectType="Radio" lockText="1" noThreeD="1"/>
</file>

<file path=xl/ctrlProps/ctrlProp585.xml><?xml version="1.0" encoding="utf-8"?>
<formControlPr xmlns="http://schemas.microsoft.com/office/spreadsheetml/2009/9/main" objectType="Radio" lockText="1" noThreeD="1"/>
</file>

<file path=xl/ctrlProps/ctrlProp586.xml><?xml version="1.0" encoding="utf-8"?>
<formControlPr xmlns="http://schemas.microsoft.com/office/spreadsheetml/2009/9/main" objectType="Radio" lockText="1" noThreeD="1"/>
</file>

<file path=xl/ctrlProps/ctrlProp587.xml><?xml version="1.0" encoding="utf-8"?>
<formControlPr xmlns="http://schemas.microsoft.com/office/spreadsheetml/2009/9/main" objectType="Radio" lockText="1" noThreeD="1"/>
</file>

<file path=xl/ctrlProps/ctrlProp588.xml><?xml version="1.0" encoding="utf-8"?>
<formControlPr xmlns="http://schemas.microsoft.com/office/spreadsheetml/2009/9/main" objectType="Radio" lockText="1" noThreeD="1"/>
</file>

<file path=xl/ctrlProps/ctrlProp589.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firstButton="1" fmlaLink="$H$10" lockText="1" noThreeD="1"/>
</file>

<file path=xl/ctrlProps/ctrlProp590.xml><?xml version="1.0" encoding="utf-8"?>
<formControlPr xmlns="http://schemas.microsoft.com/office/spreadsheetml/2009/9/main" objectType="Radio" lockText="1" noThreeD="1"/>
</file>

<file path=xl/ctrlProps/ctrlProp591.xml><?xml version="1.0" encoding="utf-8"?>
<formControlPr xmlns="http://schemas.microsoft.com/office/spreadsheetml/2009/9/main" objectType="Radio" lockText="1" noThreeD="1"/>
</file>

<file path=xl/ctrlProps/ctrlProp592.xml><?xml version="1.0" encoding="utf-8"?>
<formControlPr xmlns="http://schemas.microsoft.com/office/spreadsheetml/2009/9/main" objectType="Radio"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Radio" lockText="1" noThreeD="1"/>
</file>

<file path=xl/ctrlProps/ctrlProp597.xml><?xml version="1.0" encoding="utf-8"?>
<formControlPr xmlns="http://schemas.microsoft.com/office/spreadsheetml/2009/9/main" objectType="Radio" lockText="1" noThreeD="1"/>
</file>

<file path=xl/ctrlProps/ctrlProp598.xml><?xml version="1.0" encoding="utf-8"?>
<formControlPr xmlns="http://schemas.microsoft.com/office/spreadsheetml/2009/9/main" objectType="Radio" lockText="1" noThreeD="1"/>
</file>

<file path=xl/ctrlProps/ctrlProp59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Radio" firstButton="1" fmlaLink="$H$11" lockText="1" noThreeD="1"/>
</file>

<file path=xl/ctrlProps/ctrlProp600.xml><?xml version="1.0" encoding="utf-8"?>
<formControlPr xmlns="http://schemas.microsoft.com/office/spreadsheetml/2009/9/main" objectType="Radio" lockText="1" noThreeD="1"/>
</file>

<file path=xl/ctrlProps/ctrlProp601.xml><?xml version="1.0" encoding="utf-8"?>
<formControlPr xmlns="http://schemas.microsoft.com/office/spreadsheetml/2009/9/main" objectType="Radio" lockText="1" noThreeD="1"/>
</file>

<file path=xl/ctrlProps/ctrlProp602.xml><?xml version="1.0" encoding="utf-8"?>
<formControlPr xmlns="http://schemas.microsoft.com/office/spreadsheetml/2009/9/main" objectType="Radio" lockText="1" noThreeD="1"/>
</file>

<file path=xl/ctrlProps/ctrlProp603.xml><?xml version="1.0" encoding="utf-8"?>
<formControlPr xmlns="http://schemas.microsoft.com/office/spreadsheetml/2009/9/main" objectType="Radio" lockText="1" noThreeD="1"/>
</file>

<file path=xl/ctrlProps/ctrlProp604.xml><?xml version="1.0" encoding="utf-8"?>
<formControlPr xmlns="http://schemas.microsoft.com/office/spreadsheetml/2009/9/main" objectType="Radio" lockText="1" noThreeD="1"/>
</file>

<file path=xl/ctrlProps/ctrlProp605.xml><?xml version="1.0" encoding="utf-8"?>
<formControlPr xmlns="http://schemas.microsoft.com/office/spreadsheetml/2009/9/main" objectType="Radio" lockText="1" noThreeD="1"/>
</file>

<file path=xl/ctrlProps/ctrlProp606.xml><?xml version="1.0" encoding="utf-8"?>
<formControlPr xmlns="http://schemas.microsoft.com/office/spreadsheetml/2009/9/main" objectType="Radio" lockText="1" noThreeD="1"/>
</file>

<file path=xl/ctrlProps/ctrlProp607.xml><?xml version="1.0" encoding="utf-8"?>
<formControlPr xmlns="http://schemas.microsoft.com/office/spreadsheetml/2009/9/main" objectType="Radio" lockText="1" noThreeD="1"/>
</file>

<file path=xl/ctrlProps/ctrlProp608.xml><?xml version="1.0" encoding="utf-8"?>
<formControlPr xmlns="http://schemas.microsoft.com/office/spreadsheetml/2009/9/main" objectType="Radio" lockText="1" noThreeD="1"/>
</file>

<file path=xl/ctrlProps/ctrlProp609.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firstButton="1" fmlaLink="$H$12" lockText="1" noThreeD="1"/>
</file>

<file path=xl/ctrlProps/ctrlProp610.xml><?xml version="1.0" encoding="utf-8"?>
<formControlPr xmlns="http://schemas.microsoft.com/office/spreadsheetml/2009/9/main" objectType="Radio" lockText="1" noThreeD="1"/>
</file>

<file path=xl/ctrlProps/ctrlProp611.xml><?xml version="1.0" encoding="utf-8"?>
<formControlPr xmlns="http://schemas.microsoft.com/office/spreadsheetml/2009/9/main" objectType="Radio" lockText="1" noThreeD="1"/>
</file>

<file path=xl/ctrlProps/ctrlProp612.xml><?xml version="1.0" encoding="utf-8"?>
<formControlPr xmlns="http://schemas.microsoft.com/office/spreadsheetml/2009/9/main" objectType="Radio" lockText="1" noThreeD="1"/>
</file>

<file path=xl/ctrlProps/ctrlProp613.xml><?xml version="1.0" encoding="utf-8"?>
<formControlPr xmlns="http://schemas.microsoft.com/office/spreadsheetml/2009/9/main" objectType="Radio" lockText="1" noThreeD="1"/>
</file>

<file path=xl/ctrlProps/ctrlProp614.xml><?xml version="1.0" encoding="utf-8"?>
<formControlPr xmlns="http://schemas.microsoft.com/office/spreadsheetml/2009/9/main" objectType="Radio" lockText="1" noThreeD="1"/>
</file>

<file path=xl/ctrlProps/ctrlProp615.xml><?xml version="1.0" encoding="utf-8"?>
<formControlPr xmlns="http://schemas.microsoft.com/office/spreadsheetml/2009/9/main" objectType="GBox" noThreeD="1"/>
</file>

<file path=xl/ctrlProps/ctrlProp616.xml><?xml version="1.0" encoding="utf-8"?>
<formControlPr xmlns="http://schemas.microsoft.com/office/spreadsheetml/2009/9/main" objectType="GBox" noThreeD="1"/>
</file>

<file path=xl/ctrlProps/ctrlProp617.xml><?xml version="1.0" encoding="utf-8"?>
<formControlPr xmlns="http://schemas.microsoft.com/office/spreadsheetml/2009/9/main" objectType="GBox" noThreeD="1"/>
</file>

<file path=xl/ctrlProps/ctrlProp618.xml><?xml version="1.0" encoding="utf-8"?>
<formControlPr xmlns="http://schemas.microsoft.com/office/spreadsheetml/2009/9/main" objectType="GBox" noThreeD="1"/>
</file>

<file path=xl/ctrlProps/ctrlProp619.xml><?xml version="1.0" encoding="utf-8"?>
<formControlPr xmlns="http://schemas.microsoft.com/office/spreadsheetml/2009/9/main" objectType="GBox" noThreeD="1"/>
</file>

<file path=xl/ctrlProps/ctrlProp62.xml><?xml version="1.0" encoding="utf-8"?>
<formControlPr xmlns="http://schemas.microsoft.com/office/spreadsheetml/2009/9/main" objectType="Radio" firstButton="1" fmlaLink="$H$13" lockText="1" noThreeD="1"/>
</file>

<file path=xl/ctrlProps/ctrlProp620.xml><?xml version="1.0" encoding="utf-8"?>
<formControlPr xmlns="http://schemas.microsoft.com/office/spreadsheetml/2009/9/main" objectType="GBox" noThreeD="1"/>
</file>

<file path=xl/ctrlProps/ctrlProp621.xml><?xml version="1.0" encoding="utf-8"?>
<formControlPr xmlns="http://schemas.microsoft.com/office/spreadsheetml/2009/9/main" objectType="GBox" noThreeD="1"/>
</file>

<file path=xl/ctrlProps/ctrlProp622.xml><?xml version="1.0" encoding="utf-8"?>
<formControlPr xmlns="http://schemas.microsoft.com/office/spreadsheetml/2009/9/main" objectType="GBox" noThreeD="1"/>
</file>

<file path=xl/ctrlProps/ctrlProp623.xml><?xml version="1.0" encoding="utf-8"?>
<formControlPr xmlns="http://schemas.microsoft.com/office/spreadsheetml/2009/9/main" objectType="GBox" noThreeD="1"/>
</file>

<file path=xl/ctrlProps/ctrlProp624.xml><?xml version="1.0" encoding="utf-8"?>
<formControlPr xmlns="http://schemas.microsoft.com/office/spreadsheetml/2009/9/main" objectType="GBox" noThreeD="1"/>
</file>

<file path=xl/ctrlProps/ctrlProp625.xml><?xml version="1.0" encoding="utf-8"?>
<formControlPr xmlns="http://schemas.microsoft.com/office/spreadsheetml/2009/9/main" objectType="GBox" noThreeD="1"/>
</file>

<file path=xl/ctrlProps/ctrlProp626.xml><?xml version="1.0" encoding="utf-8"?>
<formControlPr xmlns="http://schemas.microsoft.com/office/spreadsheetml/2009/9/main" objectType="GBox" noThreeD="1"/>
</file>

<file path=xl/ctrlProps/ctrlProp627.xml><?xml version="1.0" encoding="utf-8"?>
<formControlPr xmlns="http://schemas.microsoft.com/office/spreadsheetml/2009/9/main" objectType="GBox" noThreeD="1"/>
</file>

<file path=xl/ctrlProps/ctrlProp628.xml><?xml version="1.0" encoding="utf-8"?>
<formControlPr xmlns="http://schemas.microsoft.com/office/spreadsheetml/2009/9/main" objectType="GBox" noThreeD="1"/>
</file>

<file path=xl/ctrlProps/ctrlProp63.xml><?xml version="1.0" encoding="utf-8"?>
<formControlPr xmlns="http://schemas.microsoft.com/office/spreadsheetml/2009/9/main" objectType="Radio" firstButton="1" fmlaLink="$H$15" lockText="1" noThreeD="1"/>
</file>

<file path=xl/ctrlProps/ctrlProp64.xml><?xml version="1.0" encoding="utf-8"?>
<formControlPr xmlns="http://schemas.microsoft.com/office/spreadsheetml/2009/9/main" objectType="Radio" firstButton="1" fmlaLink="$H$17" lockText="1" noThreeD="1"/>
</file>

<file path=xl/ctrlProps/ctrlProp65.xml><?xml version="1.0" encoding="utf-8"?>
<formControlPr xmlns="http://schemas.microsoft.com/office/spreadsheetml/2009/9/main" objectType="Radio" firstButton="1" fmlaLink="$H$18" lockText="1" noThreeD="1"/>
</file>

<file path=xl/ctrlProps/ctrlProp66.xml><?xml version="1.0" encoding="utf-8"?>
<formControlPr xmlns="http://schemas.microsoft.com/office/spreadsheetml/2009/9/main" objectType="Radio" firstButton="1" fmlaLink="$H$19" lockText="1" noThreeD="1"/>
</file>

<file path=xl/ctrlProps/ctrlProp67.xml><?xml version="1.0" encoding="utf-8"?>
<formControlPr xmlns="http://schemas.microsoft.com/office/spreadsheetml/2009/9/main" objectType="Radio" firstButton="1" fmlaLink="$H$20" lockText="1" noThreeD="1"/>
</file>

<file path=xl/ctrlProps/ctrlProp68.xml><?xml version="1.0" encoding="utf-8"?>
<formControlPr xmlns="http://schemas.microsoft.com/office/spreadsheetml/2009/9/main" objectType="Radio" firstButton="1" fmlaLink="$H$21" lockText="1" noThreeD="1"/>
</file>

<file path=xl/ctrlProps/ctrlProp6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firstButton="1" fmlaLink="$H$24" lockText="1" noThreeD="1"/>
</file>

<file path=xl/ctrlProps/ctrlProp94.xml><?xml version="1.0" encoding="utf-8"?>
<formControlPr xmlns="http://schemas.microsoft.com/office/spreadsheetml/2009/9/main" objectType="Radio" firstButton="1" fmlaLink="$H$25" lockText="1" noThreeD="1"/>
</file>

<file path=xl/ctrlProps/ctrlProp95.xml><?xml version="1.0" encoding="utf-8"?>
<formControlPr xmlns="http://schemas.microsoft.com/office/spreadsheetml/2009/9/main" objectType="Radio" firstButton="1" fmlaLink="$H$26" lockText="1" noThreeD="1"/>
</file>

<file path=xl/ctrlProps/ctrlProp96.xml><?xml version="1.0" encoding="utf-8"?>
<formControlPr xmlns="http://schemas.microsoft.com/office/spreadsheetml/2009/9/main" objectType="Radio" firstButton="1" fmlaLink="$H$27" lockText="1" noThreeD="1"/>
</file>

<file path=xl/ctrlProps/ctrlProp97.xml><?xml version="1.0" encoding="utf-8"?>
<formControlPr xmlns="http://schemas.microsoft.com/office/spreadsheetml/2009/9/main" objectType="Radio" firstButton="1" fmlaLink="$H$28" lockText="1" noThreeD="1"/>
</file>

<file path=xl/ctrlProps/ctrlProp98.xml><?xml version="1.0" encoding="utf-8"?>
<formControlPr xmlns="http://schemas.microsoft.com/office/spreadsheetml/2009/9/main" objectType="Radio" firstButton="1" fmlaLink="$H$29" lockText="1" noThreeD="1"/>
</file>

<file path=xl/ctrlProps/ctrlProp99.xml><?xml version="1.0" encoding="utf-8"?>
<formControlPr xmlns="http://schemas.microsoft.com/office/spreadsheetml/2009/9/main" objectType="Radio" firstButton="1" fmlaLink="$H$3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8" Type="http://schemas.openxmlformats.org/officeDocument/2006/relationships/hyperlink" Target="#Counseling!A1"/><Relationship Id="rId3" Type="http://schemas.openxmlformats.org/officeDocument/2006/relationships/hyperlink" Target="#Services!A1"/><Relationship Id="rId7" Type="http://schemas.openxmlformats.org/officeDocument/2006/relationships/hyperlink" Target="#'Drugs and Supplies'!A1"/><Relationship Id="rId2" Type="http://schemas.openxmlformats.org/officeDocument/2006/relationships/hyperlink" Target="#'Staffing and Training'!A1"/><Relationship Id="rId1" Type="http://schemas.openxmlformats.org/officeDocument/2006/relationships/chart" Target="../charts/chart1.xml"/><Relationship Id="rId6" Type="http://schemas.openxmlformats.org/officeDocument/2006/relationships/hyperlink" Target="#Referrals!A1"/><Relationship Id="rId5" Type="http://schemas.openxmlformats.org/officeDocument/2006/relationships/hyperlink" Target="#'Facility Infrastructure'!A1"/><Relationship Id="rId4" Type="http://schemas.openxmlformats.org/officeDocument/2006/relationships/hyperlink" Target="#Supervision!A1"/><Relationship Id="rId9"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613833</xdr:colOff>
      <xdr:row>45</xdr:row>
      <xdr:rowOff>2386</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6752166" cy="86807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2</xdr:col>
          <xdr:colOff>0</xdr:colOff>
          <xdr:row>9</xdr:row>
          <xdr:rowOff>0</xdr:rowOff>
        </xdr:to>
        <xdr:sp macro="" textlink="">
          <xdr:nvSpPr>
            <xdr:cNvPr id="20490" name="Group Box 10" hidden="1">
              <a:extLst>
                <a:ext uri="{63B3BB69-23CF-44E3-9099-C40C66FF867C}">
                  <a14:compatExt spid="_x0000_s20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2</xdr:col>
          <xdr:colOff>0</xdr:colOff>
          <xdr:row>11</xdr:row>
          <xdr:rowOff>0</xdr:rowOff>
        </xdr:to>
        <xdr:sp macro="" textlink="">
          <xdr:nvSpPr>
            <xdr:cNvPr id="20492" name="Group Box 12" hidden="1">
              <a:extLst>
                <a:ext uri="{63B3BB69-23CF-44E3-9099-C40C66FF867C}">
                  <a14:compatExt spid="_x0000_s20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9525</xdr:rowOff>
        </xdr:from>
        <xdr:to>
          <xdr:col>2</xdr:col>
          <xdr:colOff>152400</xdr:colOff>
          <xdr:row>13</xdr:row>
          <xdr:rowOff>228600</xdr:rowOff>
        </xdr:to>
        <xdr:sp macro="" textlink="">
          <xdr:nvSpPr>
            <xdr:cNvPr id="20493" name="Check Box 13" hidden="1">
              <a:extLst>
                <a:ext uri="{63B3BB69-23CF-44E3-9099-C40C66FF867C}">
                  <a14:compatExt spid="_x0000_s204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Verbal (provider tells client where to go)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28575</xdr:rowOff>
        </xdr:from>
        <xdr:to>
          <xdr:col>2</xdr:col>
          <xdr:colOff>152400</xdr:colOff>
          <xdr:row>11</xdr:row>
          <xdr:rowOff>257175</xdr:rowOff>
        </xdr:to>
        <xdr:sp macro="" textlink="">
          <xdr:nvSpPr>
            <xdr:cNvPr id="20494" name="Check Box 14" hidden="1">
              <a:extLst>
                <a:ext uri="{63B3BB69-23CF-44E3-9099-C40C66FF867C}">
                  <a14:compatExt spid="_x0000_s204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Escort client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9525</xdr:rowOff>
        </xdr:from>
        <xdr:to>
          <xdr:col>2</xdr:col>
          <xdr:colOff>152400</xdr:colOff>
          <xdr:row>12</xdr:row>
          <xdr:rowOff>228600</xdr:rowOff>
        </xdr:to>
        <xdr:sp macro="" textlink="">
          <xdr:nvSpPr>
            <xdr:cNvPr id="20496" name="Check Box 16" hidden="1">
              <a:extLst>
                <a:ext uri="{63B3BB69-23CF-44E3-9099-C40C66FF867C}">
                  <a14:compatExt spid="_x0000_s204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Written or graphic referral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28575</xdr:rowOff>
        </xdr:from>
        <xdr:to>
          <xdr:col>2</xdr:col>
          <xdr:colOff>152400</xdr:colOff>
          <xdr:row>14</xdr:row>
          <xdr:rowOff>257175</xdr:rowOff>
        </xdr:to>
        <xdr:sp macro="" textlink="">
          <xdr:nvSpPr>
            <xdr:cNvPr id="20498" name="Check Box 18" hidden="1">
              <a:extLst>
                <a:ext uri="{63B3BB69-23CF-44E3-9099-C40C66FF867C}">
                  <a14:compatExt spid="_x0000_s204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Other (please specify in comments)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28575</xdr:rowOff>
        </xdr:from>
        <xdr:to>
          <xdr:col>1</xdr:col>
          <xdr:colOff>1095375</xdr:colOff>
          <xdr:row>16</xdr:row>
          <xdr:rowOff>28575</xdr:rowOff>
        </xdr:to>
        <xdr:sp macro="" textlink="">
          <xdr:nvSpPr>
            <xdr:cNvPr id="20500" name="Option Button 20" hidden="1">
              <a:extLst>
                <a:ext uri="{63B3BB69-23CF-44E3-9099-C40C66FF867C}">
                  <a14:compatExt spid="_x0000_s205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28575</xdr:rowOff>
        </xdr:from>
        <xdr:to>
          <xdr:col>1</xdr:col>
          <xdr:colOff>1095375</xdr:colOff>
          <xdr:row>17</xdr:row>
          <xdr:rowOff>0</xdr:rowOff>
        </xdr:to>
        <xdr:sp macro="" textlink="">
          <xdr:nvSpPr>
            <xdr:cNvPr id="20501" name="Option Button 21" hidden="1">
              <a:extLst>
                <a:ext uri="{63B3BB69-23CF-44E3-9099-C40C66FF867C}">
                  <a14:compatExt spid="_x0000_s205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0</xdr:rowOff>
        </xdr:from>
        <xdr:to>
          <xdr:col>2</xdr:col>
          <xdr:colOff>0</xdr:colOff>
          <xdr:row>17</xdr:row>
          <xdr:rowOff>0</xdr:rowOff>
        </xdr:to>
        <xdr:sp macro="" textlink="">
          <xdr:nvSpPr>
            <xdr:cNvPr id="20506" name="Group Box 26" hidden="1">
              <a:extLst>
                <a:ext uri="{63B3BB69-23CF-44E3-9099-C40C66FF867C}">
                  <a14:compatExt spid="_x0000_s20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26</xdr:row>
          <xdr:rowOff>0</xdr:rowOff>
        </xdr:from>
        <xdr:to>
          <xdr:col>2</xdr:col>
          <xdr:colOff>0</xdr:colOff>
          <xdr:row>28</xdr:row>
          <xdr:rowOff>0</xdr:rowOff>
        </xdr:to>
        <xdr:sp macro="" textlink="">
          <xdr:nvSpPr>
            <xdr:cNvPr id="20507" name="Group Box 27" hidden="1">
              <a:extLst>
                <a:ext uri="{63B3BB69-23CF-44E3-9099-C40C66FF867C}">
                  <a14:compatExt spid="_x0000_s20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0</xdr:rowOff>
        </xdr:from>
        <xdr:to>
          <xdr:col>2</xdr:col>
          <xdr:colOff>0</xdr:colOff>
          <xdr:row>26</xdr:row>
          <xdr:rowOff>0</xdr:rowOff>
        </xdr:to>
        <xdr:sp macro="" textlink="">
          <xdr:nvSpPr>
            <xdr:cNvPr id="20508" name="Group Box 28" hidden="1">
              <a:extLst>
                <a:ext uri="{63B3BB69-23CF-44E3-9099-C40C66FF867C}">
                  <a14:compatExt spid="_x0000_s20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xdr:row>
          <xdr:rowOff>0</xdr:rowOff>
        </xdr:from>
        <xdr:to>
          <xdr:col>1</xdr:col>
          <xdr:colOff>1095375</xdr:colOff>
          <xdr:row>33</xdr:row>
          <xdr:rowOff>9525</xdr:rowOff>
        </xdr:to>
        <xdr:sp macro="" textlink="">
          <xdr:nvSpPr>
            <xdr:cNvPr id="20509" name="Option Button 29" hidden="1">
              <a:extLst>
                <a:ext uri="{63B3BB69-23CF-44E3-9099-C40C66FF867C}">
                  <a14:compatExt spid="_x0000_s205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0-25%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33</xdr:row>
          <xdr:rowOff>0</xdr:rowOff>
        </xdr:from>
        <xdr:to>
          <xdr:col>1</xdr:col>
          <xdr:colOff>1095375</xdr:colOff>
          <xdr:row>34</xdr:row>
          <xdr:rowOff>9525</xdr:rowOff>
        </xdr:to>
        <xdr:sp macro="" textlink="">
          <xdr:nvSpPr>
            <xdr:cNvPr id="20510" name="Option Button 30" hidden="1">
              <a:extLst>
                <a:ext uri="{63B3BB69-23CF-44E3-9099-C40C66FF867C}">
                  <a14:compatExt spid="_x0000_s205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26-50%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xdr:row>
          <xdr:rowOff>0</xdr:rowOff>
        </xdr:from>
        <xdr:to>
          <xdr:col>1</xdr:col>
          <xdr:colOff>1095375</xdr:colOff>
          <xdr:row>35</xdr:row>
          <xdr:rowOff>9525</xdr:rowOff>
        </xdr:to>
        <xdr:sp macro="" textlink="">
          <xdr:nvSpPr>
            <xdr:cNvPr id="20511" name="Option Button 31" hidden="1">
              <a:extLst>
                <a:ext uri="{63B3BB69-23CF-44E3-9099-C40C66FF867C}">
                  <a14:compatExt spid="_x0000_s205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51-75%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xdr:row>
          <xdr:rowOff>0</xdr:rowOff>
        </xdr:from>
        <xdr:to>
          <xdr:col>2</xdr:col>
          <xdr:colOff>0</xdr:colOff>
          <xdr:row>36</xdr:row>
          <xdr:rowOff>0</xdr:rowOff>
        </xdr:to>
        <xdr:sp macro="" textlink="">
          <xdr:nvSpPr>
            <xdr:cNvPr id="20514" name="Group Box 34" hidden="1">
              <a:extLst>
                <a:ext uri="{63B3BB69-23CF-44E3-9099-C40C66FF867C}">
                  <a14:compatExt spid="_x0000_s20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2</xdr:col>
          <xdr:colOff>0</xdr:colOff>
          <xdr:row>23</xdr:row>
          <xdr:rowOff>0</xdr:rowOff>
        </xdr:to>
        <xdr:sp macro="" textlink="">
          <xdr:nvSpPr>
            <xdr:cNvPr id="20520" name="Option Button 40" hidden="1">
              <a:extLst>
                <a:ext uri="{63B3BB69-23CF-44E3-9099-C40C66FF867C}">
                  <a14:compatExt spid="_x0000_s205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0</xdr:rowOff>
        </xdr:from>
        <xdr:to>
          <xdr:col>2</xdr:col>
          <xdr:colOff>0</xdr:colOff>
          <xdr:row>24</xdr:row>
          <xdr:rowOff>0</xdr:rowOff>
        </xdr:to>
        <xdr:sp macro="" textlink="">
          <xdr:nvSpPr>
            <xdr:cNvPr id="20521" name="Option Button 41" hidden="1">
              <a:extLst>
                <a:ext uri="{63B3BB69-23CF-44E3-9099-C40C66FF867C}">
                  <a14:compatExt spid="_x0000_s205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0</xdr:rowOff>
        </xdr:from>
        <xdr:to>
          <xdr:col>2</xdr:col>
          <xdr:colOff>0</xdr:colOff>
          <xdr:row>27</xdr:row>
          <xdr:rowOff>0</xdr:rowOff>
        </xdr:to>
        <xdr:sp macro="" textlink="">
          <xdr:nvSpPr>
            <xdr:cNvPr id="20522" name="Option Button 42" hidden="1">
              <a:extLst>
                <a:ext uri="{63B3BB69-23CF-44E3-9099-C40C66FF867C}">
                  <a14:compatExt spid="_x0000_s205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0</xdr:rowOff>
        </xdr:from>
        <xdr:to>
          <xdr:col>2</xdr:col>
          <xdr:colOff>0</xdr:colOff>
          <xdr:row>28</xdr:row>
          <xdr:rowOff>0</xdr:rowOff>
        </xdr:to>
        <xdr:sp macro="" textlink="">
          <xdr:nvSpPr>
            <xdr:cNvPr id="20523" name="Option Button 43" hidden="1">
              <a:extLst>
                <a:ext uri="{63B3BB69-23CF-44E3-9099-C40C66FF867C}">
                  <a14:compatExt spid="_x0000_s205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0</xdr:rowOff>
        </xdr:from>
        <xdr:to>
          <xdr:col>2</xdr:col>
          <xdr:colOff>0</xdr:colOff>
          <xdr:row>36</xdr:row>
          <xdr:rowOff>0</xdr:rowOff>
        </xdr:to>
        <xdr:sp macro="" textlink="">
          <xdr:nvSpPr>
            <xdr:cNvPr id="20524" name="Option Button 44" hidden="1">
              <a:extLst>
                <a:ext uri="{63B3BB69-23CF-44E3-9099-C40C66FF867C}">
                  <a14:compatExt spid="_x0000_s205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76-100%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2085975</xdr:colOff>
          <xdr:row>8</xdr:row>
          <xdr:rowOff>0</xdr:rowOff>
        </xdr:to>
        <xdr:sp macro="" textlink="">
          <xdr:nvSpPr>
            <xdr:cNvPr id="20527" name="Option Button 47" hidden="1">
              <a:extLst>
                <a:ext uri="{63B3BB69-23CF-44E3-9099-C40C66FF867C}">
                  <a14:compatExt spid="_x0000_s205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2028825</xdr:colOff>
          <xdr:row>9</xdr:row>
          <xdr:rowOff>0</xdr:rowOff>
        </xdr:to>
        <xdr:sp macro="" textlink="">
          <xdr:nvSpPr>
            <xdr:cNvPr id="20528" name="Option Button 48" hidden="1">
              <a:extLst>
                <a:ext uri="{63B3BB69-23CF-44E3-9099-C40C66FF867C}">
                  <a14:compatExt spid="_x0000_s205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1</xdr:col>
          <xdr:colOff>2085975</xdr:colOff>
          <xdr:row>10</xdr:row>
          <xdr:rowOff>0</xdr:rowOff>
        </xdr:to>
        <xdr:sp macro="" textlink="">
          <xdr:nvSpPr>
            <xdr:cNvPr id="20529" name="Option Button 49" hidden="1">
              <a:extLst>
                <a:ext uri="{63B3BB69-23CF-44E3-9099-C40C66FF867C}">
                  <a14:compatExt spid="_x0000_s205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2028825</xdr:colOff>
          <xdr:row>10</xdr:row>
          <xdr:rowOff>276225</xdr:rowOff>
        </xdr:to>
        <xdr:sp macro="" textlink="">
          <xdr:nvSpPr>
            <xdr:cNvPr id="20530" name="Option Button 50" hidden="1">
              <a:extLst>
                <a:ext uri="{63B3BB69-23CF-44E3-9099-C40C66FF867C}">
                  <a14:compatExt spid="_x0000_s205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2085975</xdr:colOff>
          <xdr:row>6</xdr:row>
          <xdr:rowOff>0</xdr:rowOff>
        </xdr:to>
        <xdr:sp macro="" textlink="">
          <xdr:nvSpPr>
            <xdr:cNvPr id="20533" name="Option Button 53" hidden="1">
              <a:extLst>
                <a:ext uri="{63B3BB69-23CF-44E3-9099-C40C66FF867C}">
                  <a14:compatExt spid="_x0000_s205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2028825</xdr:colOff>
          <xdr:row>7</xdr:row>
          <xdr:rowOff>0</xdr:rowOff>
        </xdr:to>
        <xdr:sp macro="" textlink="">
          <xdr:nvSpPr>
            <xdr:cNvPr id="20534" name="Option Button 54" hidden="1">
              <a:extLst>
                <a:ext uri="{63B3BB69-23CF-44E3-9099-C40C66FF867C}">
                  <a14:compatExt spid="_x0000_s205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2</xdr:col>
          <xdr:colOff>0</xdr:colOff>
          <xdr:row>7</xdr:row>
          <xdr:rowOff>0</xdr:rowOff>
        </xdr:to>
        <xdr:sp macro="" textlink="">
          <xdr:nvSpPr>
            <xdr:cNvPr id="20535" name="Group Box 55" hidden="1">
              <a:extLst>
                <a:ext uri="{63B3BB69-23CF-44E3-9099-C40C66FF867C}">
                  <a14:compatExt spid="_x0000_s20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0</xdr:rowOff>
        </xdr:from>
        <xdr:to>
          <xdr:col>2</xdr:col>
          <xdr:colOff>0</xdr:colOff>
          <xdr:row>17</xdr:row>
          <xdr:rowOff>238125</xdr:rowOff>
        </xdr:to>
        <xdr:sp macro="" textlink="">
          <xdr:nvSpPr>
            <xdr:cNvPr id="20536" name="Check Box 56" hidden="1">
              <a:extLst>
                <a:ext uri="{63B3BB69-23CF-44E3-9099-C40C66FF867C}">
                  <a14:compatExt spid="_x0000_s205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Location name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2</xdr:col>
          <xdr:colOff>0</xdr:colOff>
          <xdr:row>18</xdr:row>
          <xdr:rowOff>228600</xdr:rowOff>
        </xdr:to>
        <xdr:sp macro="" textlink="">
          <xdr:nvSpPr>
            <xdr:cNvPr id="20537" name="Check Box 57" hidden="1">
              <a:extLst>
                <a:ext uri="{63B3BB69-23CF-44E3-9099-C40C66FF867C}">
                  <a14:compatExt spid="_x0000_s205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Hours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266700</xdr:rowOff>
        </xdr:from>
        <xdr:to>
          <xdr:col>2</xdr:col>
          <xdr:colOff>0</xdr:colOff>
          <xdr:row>20</xdr:row>
          <xdr:rowOff>0</xdr:rowOff>
        </xdr:to>
        <xdr:sp macro="" textlink="">
          <xdr:nvSpPr>
            <xdr:cNvPr id="20538" name="Check Box 58" hidden="1">
              <a:extLst>
                <a:ext uri="{63B3BB69-23CF-44E3-9099-C40C66FF867C}">
                  <a14:compatExt spid="_x0000_s205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Fees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2</xdr:col>
          <xdr:colOff>0</xdr:colOff>
          <xdr:row>21</xdr:row>
          <xdr:rowOff>0</xdr:rowOff>
        </xdr:to>
        <xdr:sp macro="" textlink="">
          <xdr:nvSpPr>
            <xdr:cNvPr id="20539" name="Check Box 59" hidden="1">
              <a:extLst>
                <a:ext uri="{63B3BB69-23CF-44E3-9099-C40C66FF867C}">
                  <a14:compatExt spid="_x0000_s205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Contact person(s)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0</xdr:rowOff>
        </xdr:from>
        <xdr:to>
          <xdr:col>2</xdr:col>
          <xdr:colOff>0</xdr:colOff>
          <xdr:row>22</xdr:row>
          <xdr:rowOff>0</xdr:rowOff>
        </xdr:to>
        <xdr:sp macro="" textlink="">
          <xdr:nvSpPr>
            <xdr:cNvPr id="20540" name="Check Box 60" hidden="1">
              <a:extLst>
                <a:ext uri="{63B3BB69-23CF-44E3-9099-C40C66FF867C}">
                  <a14:compatExt spid="_x0000_s205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Instructions for reaching the site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2</xdr:col>
          <xdr:colOff>0</xdr:colOff>
          <xdr:row>4</xdr:row>
          <xdr:rowOff>0</xdr:rowOff>
        </xdr:to>
        <xdr:sp macro="" textlink="">
          <xdr:nvSpPr>
            <xdr:cNvPr id="20546" name="Option Button 66" hidden="1">
              <a:extLst>
                <a:ext uri="{63B3BB69-23CF-44E3-9099-C40C66FF867C}">
                  <a14:compatExt spid="_x0000_s205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2</xdr:col>
          <xdr:colOff>0</xdr:colOff>
          <xdr:row>5</xdr:row>
          <xdr:rowOff>0</xdr:rowOff>
        </xdr:to>
        <xdr:sp macro="" textlink="">
          <xdr:nvSpPr>
            <xdr:cNvPr id="20547" name="Option Button 67" hidden="1">
              <a:extLst>
                <a:ext uri="{63B3BB69-23CF-44E3-9099-C40C66FF867C}">
                  <a14:compatExt spid="_x0000_s205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2</xdr:col>
          <xdr:colOff>0</xdr:colOff>
          <xdr:row>5</xdr:row>
          <xdr:rowOff>0</xdr:rowOff>
        </xdr:to>
        <xdr:sp macro="" textlink="">
          <xdr:nvSpPr>
            <xdr:cNvPr id="20548" name="Group Box 68" hidden="1">
              <a:extLst>
                <a:ext uri="{63B3BB69-23CF-44E3-9099-C40C66FF867C}">
                  <a14:compatExt spid="_x0000_s20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0</xdr:rowOff>
        </xdr:from>
        <xdr:to>
          <xdr:col>2</xdr:col>
          <xdr:colOff>0</xdr:colOff>
          <xdr:row>29</xdr:row>
          <xdr:rowOff>0</xdr:rowOff>
        </xdr:to>
        <xdr:sp macro="" textlink="">
          <xdr:nvSpPr>
            <xdr:cNvPr id="20549" name="Option Button 69" hidden="1">
              <a:extLst>
                <a:ext uri="{63B3BB69-23CF-44E3-9099-C40C66FF867C}">
                  <a14:compatExt spid="_x0000_s205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2</xdr:col>
          <xdr:colOff>0</xdr:colOff>
          <xdr:row>30</xdr:row>
          <xdr:rowOff>0</xdr:rowOff>
        </xdr:to>
        <xdr:sp macro="" textlink="">
          <xdr:nvSpPr>
            <xdr:cNvPr id="20550" name="Option Button 70" hidden="1">
              <a:extLst>
                <a:ext uri="{63B3BB69-23CF-44E3-9099-C40C66FF867C}">
                  <a14:compatExt spid="_x0000_s205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xdr:row>
          <xdr:rowOff>0</xdr:rowOff>
        </xdr:from>
        <xdr:to>
          <xdr:col>4</xdr:col>
          <xdr:colOff>0</xdr:colOff>
          <xdr:row>30</xdr:row>
          <xdr:rowOff>0</xdr:rowOff>
        </xdr:to>
        <xdr:sp macro="" textlink="">
          <xdr:nvSpPr>
            <xdr:cNvPr id="20551" name="Group Box 71" hidden="1">
              <a:extLst>
                <a:ext uri="{63B3BB69-23CF-44E3-9099-C40C66FF867C}">
                  <a14:compatExt spid="_x0000_s20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0</xdr:rowOff>
        </xdr:from>
        <xdr:to>
          <xdr:col>2</xdr:col>
          <xdr:colOff>0</xdr:colOff>
          <xdr:row>30</xdr:row>
          <xdr:rowOff>276225</xdr:rowOff>
        </xdr:to>
        <xdr:sp macro="" textlink="">
          <xdr:nvSpPr>
            <xdr:cNvPr id="20552" name="Option Button 72" hidden="1">
              <a:extLst>
                <a:ext uri="{63B3BB69-23CF-44E3-9099-C40C66FF867C}">
                  <a14:compatExt spid="_x0000_s205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276225</xdr:rowOff>
        </xdr:from>
        <xdr:to>
          <xdr:col>2</xdr:col>
          <xdr:colOff>0</xdr:colOff>
          <xdr:row>32</xdr:row>
          <xdr:rowOff>0</xdr:rowOff>
        </xdr:to>
        <xdr:sp macro="" textlink="">
          <xdr:nvSpPr>
            <xdr:cNvPr id="20553" name="Option Button 73" hidden="1">
              <a:extLst>
                <a:ext uri="{63B3BB69-23CF-44E3-9099-C40C66FF867C}">
                  <a14:compatExt spid="_x0000_s205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xdr:row>
          <xdr:rowOff>0</xdr:rowOff>
        </xdr:from>
        <xdr:to>
          <xdr:col>2</xdr:col>
          <xdr:colOff>0</xdr:colOff>
          <xdr:row>40</xdr:row>
          <xdr:rowOff>0</xdr:rowOff>
        </xdr:to>
        <xdr:sp macro="" textlink="">
          <xdr:nvSpPr>
            <xdr:cNvPr id="20554" name="Group Box 74" hidden="1">
              <a:extLst>
                <a:ext uri="{63B3BB69-23CF-44E3-9099-C40C66FF867C}">
                  <a14:compatExt spid="_x0000_s20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1095375</xdr:colOff>
          <xdr:row>37</xdr:row>
          <xdr:rowOff>9525</xdr:rowOff>
        </xdr:to>
        <xdr:sp macro="" textlink="">
          <xdr:nvSpPr>
            <xdr:cNvPr id="20555" name="Option Button 75" hidden="1">
              <a:extLst>
                <a:ext uri="{63B3BB69-23CF-44E3-9099-C40C66FF867C}">
                  <a14:compatExt spid="_x0000_s205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0-25%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1095375</xdr:colOff>
          <xdr:row>38</xdr:row>
          <xdr:rowOff>9525</xdr:rowOff>
        </xdr:to>
        <xdr:sp macro="" textlink="">
          <xdr:nvSpPr>
            <xdr:cNvPr id="20556" name="Option Button 76" hidden="1">
              <a:extLst>
                <a:ext uri="{63B3BB69-23CF-44E3-9099-C40C66FF867C}">
                  <a14:compatExt spid="_x0000_s205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26-50%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38</xdr:row>
          <xdr:rowOff>0</xdr:rowOff>
        </xdr:from>
        <xdr:to>
          <xdr:col>1</xdr:col>
          <xdr:colOff>1095375</xdr:colOff>
          <xdr:row>39</xdr:row>
          <xdr:rowOff>9525</xdr:rowOff>
        </xdr:to>
        <xdr:sp macro="" textlink="">
          <xdr:nvSpPr>
            <xdr:cNvPr id="20557" name="Option Button 77" hidden="1">
              <a:extLst>
                <a:ext uri="{63B3BB69-23CF-44E3-9099-C40C66FF867C}">
                  <a14:compatExt spid="_x0000_s205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51-75%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39</xdr:row>
          <xdr:rowOff>0</xdr:rowOff>
        </xdr:from>
        <xdr:to>
          <xdr:col>2</xdr:col>
          <xdr:colOff>0</xdr:colOff>
          <xdr:row>40</xdr:row>
          <xdr:rowOff>0</xdr:rowOff>
        </xdr:to>
        <xdr:sp macro="" textlink="">
          <xdr:nvSpPr>
            <xdr:cNvPr id="20558" name="Option Button 78" hidden="1">
              <a:extLst>
                <a:ext uri="{63B3BB69-23CF-44E3-9099-C40C66FF867C}">
                  <a14:compatExt spid="_x0000_s205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76-100%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xdr:row>
          <xdr:rowOff>0</xdr:rowOff>
        </xdr:from>
        <xdr:to>
          <xdr:col>2</xdr:col>
          <xdr:colOff>0</xdr:colOff>
          <xdr:row>30</xdr:row>
          <xdr:rowOff>0</xdr:rowOff>
        </xdr:to>
        <xdr:sp macro="" textlink="">
          <xdr:nvSpPr>
            <xdr:cNvPr id="20559" name="Group Box 79" hidden="1">
              <a:extLst>
                <a:ext uri="{63B3BB69-23CF-44E3-9099-C40C66FF867C}">
                  <a14:compatExt spid="_x0000_s20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xdr:row>
          <xdr:rowOff>0</xdr:rowOff>
        </xdr:from>
        <xdr:to>
          <xdr:col>2</xdr:col>
          <xdr:colOff>0</xdr:colOff>
          <xdr:row>32</xdr:row>
          <xdr:rowOff>0</xdr:rowOff>
        </xdr:to>
        <xdr:sp macro="" textlink="">
          <xdr:nvSpPr>
            <xdr:cNvPr id="20560" name="Group Box 80" hidden="1">
              <a:extLst>
                <a:ext uri="{63B3BB69-23CF-44E3-9099-C40C66FF867C}">
                  <a14:compatExt spid="_x0000_s20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xdr:row>
          <xdr:rowOff>0</xdr:rowOff>
        </xdr:from>
        <xdr:to>
          <xdr:col>2</xdr:col>
          <xdr:colOff>0</xdr:colOff>
          <xdr:row>40</xdr:row>
          <xdr:rowOff>0</xdr:rowOff>
        </xdr:to>
        <xdr:sp macro="" textlink="">
          <xdr:nvSpPr>
            <xdr:cNvPr id="20561" name="Group Box 81" hidden="1">
              <a:extLst>
                <a:ext uri="{63B3BB69-23CF-44E3-9099-C40C66FF867C}">
                  <a14:compatExt spid="_x0000_s20561"/>
                </a:ext>
              </a:extLst>
            </xdr:cNvPr>
            <xdr:cNvSpPr/>
          </xdr:nvSpPr>
          <xdr:spPr>
            <a:xfrm>
              <a:off x="0" y="0"/>
              <a:ext cx="0" cy="0"/>
            </a:xfrm>
            <a:prstGeom prst="rect">
              <a:avLst/>
            </a:prstGeom>
          </xdr:spPr>
        </xdr:sp>
        <xdr:clientData/>
      </xdr:twoCellAnchor>
    </mc:Choice>
    <mc:Fallback/>
  </mc:AlternateContent>
  <xdr:twoCellAnchor editAs="oneCell">
    <xdr:from>
      <xdr:col>0</xdr:col>
      <xdr:colOff>1322917</xdr:colOff>
      <xdr:row>8</xdr:row>
      <xdr:rowOff>63500</xdr:rowOff>
    </xdr:from>
    <xdr:to>
      <xdr:col>0</xdr:col>
      <xdr:colOff>1703915</xdr:colOff>
      <xdr:row>8</xdr:row>
      <xdr:rowOff>253999</xdr:rowOff>
    </xdr:to>
    <xdr:pic>
      <xdr:nvPicPr>
        <xdr:cNvPr id="50" name="Picture 49">
          <a:extLst>
            <a:ext uri="{FF2B5EF4-FFF2-40B4-BE49-F238E27FC236}">
              <a16:creationId xmlns:a16="http://schemas.microsoft.com/office/drawing/2014/main" xmlns="" id="{00000000-0008-0000-0B00-000032000000}"/>
            </a:ext>
          </a:extLst>
        </xdr:cNvPr>
        <xdr:cNvPicPr>
          <a:picLocks noChangeAspect="1"/>
        </xdr:cNvPicPr>
      </xdr:nvPicPr>
      <xdr:blipFill>
        <a:blip xmlns:r="http://schemas.openxmlformats.org/officeDocument/2006/relationships" r:embed="rId1"/>
        <a:stretch>
          <a:fillRect/>
        </a:stretch>
      </xdr:blipFill>
      <xdr:spPr>
        <a:xfrm>
          <a:off x="1322917" y="2973917"/>
          <a:ext cx="380998" cy="190499"/>
        </a:xfrm>
        <a:prstGeom prst="rect">
          <a:avLst/>
        </a:prstGeom>
      </xdr:spPr>
    </xdr:pic>
    <xdr:clientData/>
  </xdr:twoCellAnchor>
  <xdr:twoCellAnchor editAs="oneCell">
    <xdr:from>
      <xdr:col>0</xdr:col>
      <xdr:colOff>1322917</xdr:colOff>
      <xdr:row>18</xdr:row>
      <xdr:rowOff>264583</xdr:rowOff>
    </xdr:from>
    <xdr:to>
      <xdr:col>0</xdr:col>
      <xdr:colOff>1703915</xdr:colOff>
      <xdr:row>19</xdr:row>
      <xdr:rowOff>179916</xdr:rowOff>
    </xdr:to>
    <xdr:pic>
      <xdr:nvPicPr>
        <xdr:cNvPr id="51" name="Picture 50">
          <a:extLst>
            <a:ext uri="{FF2B5EF4-FFF2-40B4-BE49-F238E27FC236}">
              <a16:creationId xmlns:a16="http://schemas.microsoft.com/office/drawing/2014/main" xmlns="" id="{00000000-0008-0000-0B00-000033000000}"/>
            </a:ext>
          </a:extLst>
        </xdr:cNvPr>
        <xdr:cNvPicPr>
          <a:picLocks noChangeAspect="1"/>
        </xdr:cNvPicPr>
      </xdr:nvPicPr>
      <xdr:blipFill>
        <a:blip xmlns:r="http://schemas.openxmlformats.org/officeDocument/2006/relationships" r:embed="rId1"/>
        <a:stretch>
          <a:fillRect/>
        </a:stretch>
      </xdr:blipFill>
      <xdr:spPr>
        <a:xfrm>
          <a:off x="1322917" y="6159500"/>
          <a:ext cx="380998" cy="190499"/>
        </a:xfrm>
        <a:prstGeom prst="rect">
          <a:avLst/>
        </a:prstGeom>
      </xdr:spPr>
    </xdr:pic>
    <xdr:clientData/>
  </xdr:twoCellAnchor>
  <xdr:twoCellAnchor editAs="oneCell">
    <xdr:from>
      <xdr:col>0</xdr:col>
      <xdr:colOff>1322917</xdr:colOff>
      <xdr:row>32</xdr:row>
      <xdr:rowOff>194733</xdr:rowOff>
    </xdr:from>
    <xdr:to>
      <xdr:col>0</xdr:col>
      <xdr:colOff>1703915</xdr:colOff>
      <xdr:row>33</xdr:row>
      <xdr:rowOff>110065</xdr:rowOff>
    </xdr:to>
    <xdr:pic>
      <xdr:nvPicPr>
        <xdr:cNvPr id="52" name="Picture 51">
          <a:extLst>
            <a:ext uri="{FF2B5EF4-FFF2-40B4-BE49-F238E27FC236}">
              <a16:creationId xmlns:a16="http://schemas.microsoft.com/office/drawing/2014/main" xmlns="" id="{00000000-0008-0000-0B00-000034000000}"/>
            </a:ext>
          </a:extLst>
        </xdr:cNvPr>
        <xdr:cNvPicPr>
          <a:picLocks noChangeAspect="1"/>
        </xdr:cNvPicPr>
      </xdr:nvPicPr>
      <xdr:blipFill>
        <a:blip xmlns:r="http://schemas.openxmlformats.org/officeDocument/2006/relationships" r:embed="rId1"/>
        <a:stretch>
          <a:fillRect/>
        </a:stretch>
      </xdr:blipFill>
      <xdr:spPr>
        <a:xfrm>
          <a:off x="1322917" y="10068983"/>
          <a:ext cx="380998" cy="190499"/>
        </a:xfrm>
        <a:prstGeom prst="rect">
          <a:avLst/>
        </a:prstGeom>
      </xdr:spPr>
    </xdr:pic>
    <xdr:clientData/>
  </xdr:twoCellAnchor>
  <xdr:twoCellAnchor editAs="oneCell">
    <xdr:from>
      <xdr:col>0</xdr:col>
      <xdr:colOff>1322917</xdr:colOff>
      <xdr:row>36</xdr:row>
      <xdr:rowOff>188383</xdr:rowOff>
    </xdr:from>
    <xdr:to>
      <xdr:col>0</xdr:col>
      <xdr:colOff>1703915</xdr:colOff>
      <xdr:row>37</xdr:row>
      <xdr:rowOff>103716</xdr:rowOff>
    </xdr:to>
    <xdr:pic>
      <xdr:nvPicPr>
        <xdr:cNvPr id="53" name="Picture 52">
          <a:extLst>
            <a:ext uri="{FF2B5EF4-FFF2-40B4-BE49-F238E27FC236}">
              <a16:creationId xmlns:a16="http://schemas.microsoft.com/office/drawing/2014/main" xmlns="" id="{00000000-0008-0000-0B00-000035000000}"/>
            </a:ext>
          </a:extLst>
        </xdr:cNvPr>
        <xdr:cNvPicPr>
          <a:picLocks noChangeAspect="1"/>
        </xdr:cNvPicPr>
      </xdr:nvPicPr>
      <xdr:blipFill>
        <a:blip xmlns:r="http://schemas.openxmlformats.org/officeDocument/2006/relationships" r:embed="rId1"/>
        <a:stretch>
          <a:fillRect/>
        </a:stretch>
      </xdr:blipFill>
      <xdr:spPr>
        <a:xfrm>
          <a:off x="1322917" y="11163300"/>
          <a:ext cx="380998" cy="19049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26</xdr:row>
          <xdr:rowOff>0</xdr:rowOff>
        </xdr:from>
        <xdr:to>
          <xdr:col>6</xdr:col>
          <xdr:colOff>1066800</xdr:colOff>
          <xdr:row>28</xdr:row>
          <xdr:rowOff>0</xdr:rowOff>
        </xdr:to>
        <xdr:sp macro="" textlink="">
          <xdr:nvSpPr>
            <xdr:cNvPr id="21516" name="Group Box 12" hidden="1">
              <a:extLst>
                <a:ext uri="{63B3BB69-23CF-44E3-9099-C40C66FF867C}">
                  <a14:compatExt spid="_x0000_s21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8</xdr:row>
          <xdr:rowOff>66675</xdr:rowOff>
        </xdr:from>
        <xdr:to>
          <xdr:col>1</xdr:col>
          <xdr:colOff>457200</xdr:colOff>
          <xdr:row>8</xdr:row>
          <xdr:rowOff>219075</xdr:rowOff>
        </xdr:to>
        <xdr:sp macro="" textlink="">
          <xdr:nvSpPr>
            <xdr:cNvPr id="21517" name="Option Button 13" hidden="1">
              <a:extLst>
                <a:ext uri="{63B3BB69-23CF-44E3-9099-C40C66FF867C}">
                  <a14:compatExt spid="_x0000_s21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8</xdr:row>
          <xdr:rowOff>66675</xdr:rowOff>
        </xdr:from>
        <xdr:to>
          <xdr:col>2</xdr:col>
          <xdr:colOff>495300</xdr:colOff>
          <xdr:row>8</xdr:row>
          <xdr:rowOff>228600</xdr:rowOff>
        </xdr:to>
        <xdr:sp macro="" textlink="">
          <xdr:nvSpPr>
            <xdr:cNvPr id="21518" name="Option Button 14" hidden="1">
              <a:extLst>
                <a:ext uri="{63B3BB69-23CF-44E3-9099-C40C66FF867C}">
                  <a14:compatExt spid="_x0000_s21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9</xdr:row>
          <xdr:rowOff>66675</xdr:rowOff>
        </xdr:from>
        <xdr:to>
          <xdr:col>1</xdr:col>
          <xdr:colOff>457200</xdr:colOff>
          <xdr:row>9</xdr:row>
          <xdr:rowOff>219075</xdr:rowOff>
        </xdr:to>
        <xdr:sp macro="" textlink="">
          <xdr:nvSpPr>
            <xdr:cNvPr id="21519" name="Option Button 15" hidden="1">
              <a:extLst>
                <a:ext uri="{63B3BB69-23CF-44E3-9099-C40C66FF867C}">
                  <a14:compatExt spid="_x0000_s21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9</xdr:row>
          <xdr:rowOff>66675</xdr:rowOff>
        </xdr:from>
        <xdr:to>
          <xdr:col>2</xdr:col>
          <xdr:colOff>495300</xdr:colOff>
          <xdr:row>9</xdr:row>
          <xdr:rowOff>228600</xdr:rowOff>
        </xdr:to>
        <xdr:sp macro="" textlink="">
          <xdr:nvSpPr>
            <xdr:cNvPr id="21520" name="Option Button 16" hidden="1">
              <a:extLst>
                <a:ext uri="{63B3BB69-23CF-44E3-9099-C40C66FF867C}">
                  <a14:compatExt spid="_x0000_s21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10</xdr:row>
          <xdr:rowOff>66675</xdr:rowOff>
        </xdr:from>
        <xdr:to>
          <xdr:col>1</xdr:col>
          <xdr:colOff>457200</xdr:colOff>
          <xdr:row>10</xdr:row>
          <xdr:rowOff>228600</xdr:rowOff>
        </xdr:to>
        <xdr:sp macro="" textlink="">
          <xdr:nvSpPr>
            <xdr:cNvPr id="21521" name="Option Button 17" hidden="1">
              <a:extLst>
                <a:ext uri="{63B3BB69-23CF-44E3-9099-C40C66FF867C}">
                  <a14:compatExt spid="_x0000_s21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10</xdr:row>
          <xdr:rowOff>66675</xdr:rowOff>
        </xdr:from>
        <xdr:to>
          <xdr:col>2</xdr:col>
          <xdr:colOff>495300</xdr:colOff>
          <xdr:row>10</xdr:row>
          <xdr:rowOff>238125</xdr:rowOff>
        </xdr:to>
        <xdr:sp macro="" textlink="">
          <xdr:nvSpPr>
            <xdr:cNvPr id="21522" name="Option Button 18" hidden="1">
              <a:extLst>
                <a:ext uri="{63B3BB69-23CF-44E3-9099-C40C66FF867C}">
                  <a14:compatExt spid="_x0000_s21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12</xdr:row>
          <xdr:rowOff>66675</xdr:rowOff>
        </xdr:from>
        <xdr:to>
          <xdr:col>1</xdr:col>
          <xdr:colOff>457200</xdr:colOff>
          <xdr:row>12</xdr:row>
          <xdr:rowOff>228600</xdr:rowOff>
        </xdr:to>
        <xdr:sp macro="" textlink="">
          <xdr:nvSpPr>
            <xdr:cNvPr id="21523" name="Option Button 19" hidden="1">
              <a:extLst>
                <a:ext uri="{63B3BB69-23CF-44E3-9099-C40C66FF867C}">
                  <a14:compatExt spid="_x0000_s21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12</xdr:row>
          <xdr:rowOff>66675</xdr:rowOff>
        </xdr:from>
        <xdr:to>
          <xdr:col>2</xdr:col>
          <xdr:colOff>495300</xdr:colOff>
          <xdr:row>12</xdr:row>
          <xdr:rowOff>238125</xdr:rowOff>
        </xdr:to>
        <xdr:sp macro="" textlink="">
          <xdr:nvSpPr>
            <xdr:cNvPr id="21524" name="Option Button 20" hidden="1">
              <a:extLst>
                <a:ext uri="{63B3BB69-23CF-44E3-9099-C40C66FF867C}">
                  <a14:compatExt spid="_x0000_s21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13</xdr:row>
          <xdr:rowOff>47625</xdr:rowOff>
        </xdr:from>
        <xdr:to>
          <xdr:col>1</xdr:col>
          <xdr:colOff>457200</xdr:colOff>
          <xdr:row>13</xdr:row>
          <xdr:rowOff>219075</xdr:rowOff>
        </xdr:to>
        <xdr:sp macro="" textlink="">
          <xdr:nvSpPr>
            <xdr:cNvPr id="21525" name="Option Button 21" hidden="1">
              <a:extLst>
                <a:ext uri="{63B3BB69-23CF-44E3-9099-C40C66FF867C}">
                  <a14:compatExt spid="_x0000_s21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13</xdr:row>
          <xdr:rowOff>47625</xdr:rowOff>
        </xdr:from>
        <xdr:to>
          <xdr:col>2</xdr:col>
          <xdr:colOff>495300</xdr:colOff>
          <xdr:row>13</xdr:row>
          <xdr:rowOff>219075</xdr:rowOff>
        </xdr:to>
        <xdr:sp macro="" textlink="">
          <xdr:nvSpPr>
            <xdr:cNvPr id="21526" name="Option Button 22" hidden="1">
              <a:extLst>
                <a:ext uri="{63B3BB69-23CF-44E3-9099-C40C66FF867C}">
                  <a14:compatExt spid="_x0000_s21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14</xdr:row>
          <xdr:rowOff>47625</xdr:rowOff>
        </xdr:from>
        <xdr:to>
          <xdr:col>1</xdr:col>
          <xdr:colOff>457200</xdr:colOff>
          <xdr:row>14</xdr:row>
          <xdr:rowOff>219075</xdr:rowOff>
        </xdr:to>
        <xdr:sp macro="" textlink="">
          <xdr:nvSpPr>
            <xdr:cNvPr id="21527" name="Option Button 23" hidden="1">
              <a:extLst>
                <a:ext uri="{63B3BB69-23CF-44E3-9099-C40C66FF867C}">
                  <a14:compatExt spid="_x0000_s21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14</xdr:row>
          <xdr:rowOff>47625</xdr:rowOff>
        </xdr:from>
        <xdr:to>
          <xdr:col>2</xdr:col>
          <xdr:colOff>495300</xdr:colOff>
          <xdr:row>14</xdr:row>
          <xdr:rowOff>219075</xdr:rowOff>
        </xdr:to>
        <xdr:sp macro="" textlink="">
          <xdr:nvSpPr>
            <xdr:cNvPr id="21528" name="Option Button 24" hidden="1">
              <a:extLst>
                <a:ext uri="{63B3BB69-23CF-44E3-9099-C40C66FF867C}">
                  <a14:compatExt spid="_x0000_s21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15</xdr:row>
          <xdr:rowOff>66675</xdr:rowOff>
        </xdr:from>
        <xdr:to>
          <xdr:col>1</xdr:col>
          <xdr:colOff>457200</xdr:colOff>
          <xdr:row>15</xdr:row>
          <xdr:rowOff>219075</xdr:rowOff>
        </xdr:to>
        <xdr:sp macro="" textlink="">
          <xdr:nvSpPr>
            <xdr:cNvPr id="21529" name="Option Button 25" hidden="1">
              <a:extLst>
                <a:ext uri="{63B3BB69-23CF-44E3-9099-C40C66FF867C}">
                  <a14:compatExt spid="_x0000_s21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15</xdr:row>
          <xdr:rowOff>66675</xdr:rowOff>
        </xdr:from>
        <xdr:to>
          <xdr:col>2</xdr:col>
          <xdr:colOff>495300</xdr:colOff>
          <xdr:row>15</xdr:row>
          <xdr:rowOff>228600</xdr:rowOff>
        </xdr:to>
        <xdr:sp macro="" textlink="">
          <xdr:nvSpPr>
            <xdr:cNvPr id="21530" name="Option Button 26" hidden="1">
              <a:extLst>
                <a:ext uri="{63B3BB69-23CF-44E3-9099-C40C66FF867C}">
                  <a14:compatExt spid="_x0000_s21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16</xdr:row>
          <xdr:rowOff>66675</xdr:rowOff>
        </xdr:from>
        <xdr:to>
          <xdr:col>1</xdr:col>
          <xdr:colOff>457200</xdr:colOff>
          <xdr:row>16</xdr:row>
          <xdr:rowOff>219075</xdr:rowOff>
        </xdr:to>
        <xdr:sp macro="" textlink="">
          <xdr:nvSpPr>
            <xdr:cNvPr id="21531" name="Option Button 27" hidden="1">
              <a:extLst>
                <a:ext uri="{63B3BB69-23CF-44E3-9099-C40C66FF867C}">
                  <a14:compatExt spid="_x0000_s21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16</xdr:row>
          <xdr:rowOff>66675</xdr:rowOff>
        </xdr:from>
        <xdr:to>
          <xdr:col>2</xdr:col>
          <xdr:colOff>495300</xdr:colOff>
          <xdr:row>16</xdr:row>
          <xdr:rowOff>228600</xdr:rowOff>
        </xdr:to>
        <xdr:sp macro="" textlink="">
          <xdr:nvSpPr>
            <xdr:cNvPr id="21532" name="Option Button 28" hidden="1">
              <a:extLst>
                <a:ext uri="{63B3BB69-23CF-44E3-9099-C40C66FF867C}">
                  <a14:compatExt spid="_x0000_s21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8</xdr:row>
          <xdr:rowOff>66675</xdr:rowOff>
        </xdr:from>
        <xdr:to>
          <xdr:col>4</xdr:col>
          <xdr:colOff>457200</xdr:colOff>
          <xdr:row>8</xdr:row>
          <xdr:rowOff>219075</xdr:rowOff>
        </xdr:to>
        <xdr:sp macro="" textlink="">
          <xdr:nvSpPr>
            <xdr:cNvPr id="21533" name="Option Button 29" hidden="1">
              <a:extLst>
                <a:ext uri="{63B3BB69-23CF-44E3-9099-C40C66FF867C}">
                  <a14:compatExt spid="_x0000_s21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8</xdr:row>
          <xdr:rowOff>66675</xdr:rowOff>
        </xdr:from>
        <xdr:to>
          <xdr:col>5</xdr:col>
          <xdr:colOff>495300</xdr:colOff>
          <xdr:row>8</xdr:row>
          <xdr:rowOff>228600</xdr:rowOff>
        </xdr:to>
        <xdr:sp macro="" textlink="">
          <xdr:nvSpPr>
            <xdr:cNvPr id="21534" name="Option Button 30" hidden="1">
              <a:extLst>
                <a:ext uri="{63B3BB69-23CF-44E3-9099-C40C66FF867C}">
                  <a14:compatExt spid="_x0000_s21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9</xdr:row>
          <xdr:rowOff>66675</xdr:rowOff>
        </xdr:from>
        <xdr:to>
          <xdr:col>4</xdr:col>
          <xdr:colOff>457200</xdr:colOff>
          <xdr:row>9</xdr:row>
          <xdr:rowOff>219075</xdr:rowOff>
        </xdr:to>
        <xdr:sp macro="" textlink="">
          <xdr:nvSpPr>
            <xdr:cNvPr id="21535" name="Option Button 31" hidden="1">
              <a:extLst>
                <a:ext uri="{63B3BB69-23CF-44E3-9099-C40C66FF867C}">
                  <a14:compatExt spid="_x0000_s21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9</xdr:row>
          <xdr:rowOff>66675</xdr:rowOff>
        </xdr:from>
        <xdr:to>
          <xdr:col>5</xdr:col>
          <xdr:colOff>495300</xdr:colOff>
          <xdr:row>9</xdr:row>
          <xdr:rowOff>228600</xdr:rowOff>
        </xdr:to>
        <xdr:sp macro="" textlink="">
          <xdr:nvSpPr>
            <xdr:cNvPr id="21536" name="Option Button 32" hidden="1">
              <a:extLst>
                <a:ext uri="{63B3BB69-23CF-44E3-9099-C40C66FF867C}">
                  <a14:compatExt spid="_x0000_s21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10</xdr:row>
          <xdr:rowOff>66675</xdr:rowOff>
        </xdr:from>
        <xdr:to>
          <xdr:col>4</xdr:col>
          <xdr:colOff>457200</xdr:colOff>
          <xdr:row>10</xdr:row>
          <xdr:rowOff>228600</xdr:rowOff>
        </xdr:to>
        <xdr:sp macro="" textlink="">
          <xdr:nvSpPr>
            <xdr:cNvPr id="21537" name="Option Button 33" hidden="1">
              <a:extLst>
                <a:ext uri="{63B3BB69-23CF-44E3-9099-C40C66FF867C}">
                  <a14:compatExt spid="_x0000_s21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10</xdr:row>
          <xdr:rowOff>66675</xdr:rowOff>
        </xdr:from>
        <xdr:to>
          <xdr:col>5</xdr:col>
          <xdr:colOff>495300</xdr:colOff>
          <xdr:row>10</xdr:row>
          <xdr:rowOff>238125</xdr:rowOff>
        </xdr:to>
        <xdr:sp macro="" textlink="">
          <xdr:nvSpPr>
            <xdr:cNvPr id="21538" name="Option Button 34" hidden="1">
              <a:extLst>
                <a:ext uri="{63B3BB69-23CF-44E3-9099-C40C66FF867C}">
                  <a14:compatExt spid="_x0000_s21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12</xdr:row>
          <xdr:rowOff>66675</xdr:rowOff>
        </xdr:from>
        <xdr:to>
          <xdr:col>4</xdr:col>
          <xdr:colOff>457200</xdr:colOff>
          <xdr:row>12</xdr:row>
          <xdr:rowOff>228600</xdr:rowOff>
        </xdr:to>
        <xdr:sp macro="" textlink="">
          <xdr:nvSpPr>
            <xdr:cNvPr id="21539" name="Option Button 35" hidden="1">
              <a:extLst>
                <a:ext uri="{63B3BB69-23CF-44E3-9099-C40C66FF867C}">
                  <a14:compatExt spid="_x0000_s21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12</xdr:row>
          <xdr:rowOff>66675</xdr:rowOff>
        </xdr:from>
        <xdr:to>
          <xdr:col>5</xdr:col>
          <xdr:colOff>495300</xdr:colOff>
          <xdr:row>12</xdr:row>
          <xdr:rowOff>238125</xdr:rowOff>
        </xdr:to>
        <xdr:sp macro="" textlink="">
          <xdr:nvSpPr>
            <xdr:cNvPr id="21540" name="Option Button 36" hidden="1">
              <a:extLst>
                <a:ext uri="{63B3BB69-23CF-44E3-9099-C40C66FF867C}">
                  <a14:compatExt spid="_x0000_s21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13</xdr:row>
          <xdr:rowOff>47625</xdr:rowOff>
        </xdr:from>
        <xdr:to>
          <xdr:col>4</xdr:col>
          <xdr:colOff>457200</xdr:colOff>
          <xdr:row>13</xdr:row>
          <xdr:rowOff>219075</xdr:rowOff>
        </xdr:to>
        <xdr:sp macro="" textlink="">
          <xdr:nvSpPr>
            <xdr:cNvPr id="21541" name="Option Button 37" hidden="1">
              <a:extLst>
                <a:ext uri="{63B3BB69-23CF-44E3-9099-C40C66FF867C}">
                  <a14:compatExt spid="_x0000_s21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13</xdr:row>
          <xdr:rowOff>47625</xdr:rowOff>
        </xdr:from>
        <xdr:to>
          <xdr:col>5</xdr:col>
          <xdr:colOff>495300</xdr:colOff>
          <xdr:row>13</xdr:row>
          <xdr:rowOff>219075</xdr:rowOff>
        </xdr:to>
        <xdr:sp macro="" textlink="">
          <xdr:nvSpPr>
            <xdr:cNvPr id="21542" name="Option Button 38" hidden="1">
              <a:extLst>
                <a:ext uri="{63B3BB69-23CF-44E3-9099-C40C66FF867C}">
                  <a14:compatExt spid="_x0000_s21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14</xdr:row>
          <xdr:rowOff>47625</xdr:rowOff>
        </xdr:from>
        <xdr:to>
          <xdr:col>4</xdr:col>
          <xdr:colOff>457200</xdr:colOff>
          <xdr:row>14</xdr:row>
          <xdr:rowOff>219075</xdr:rowOff>
        </xdr:to>
        <xdr:sp macro="" textlink="">
          <xdr:nvSpPr>
            <xdr:cNvPr id="21543" name="Option Button 39" hidden="1">
              <a:extLst>
                <a:ext uri="{63B3BB69-23CF-44E3-9099-C40C66FF867C}">
                  <a14:compatExt spid="_x0000_s21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14</xdr:row>
          <xdr:rowOff>47625</xdr:rowOff>
        </xdr:from>
        <xdr:to>
          <xdr:col>5</xdr:col>
          <xdr:colOff>495300</xdr:colOff>
          <xdr:row>14</xdr:row>
          <xdr:rowOff>219075</xdr:rowOff>
        </xdr:to>
        <xdr:sp macro="" textlink="">
          <xdr:nvSpPr>
            <xdr:cNvPr id="21544" name="Option Button 40" hidden="1">
              <a:extLst>
                <a:ext uri="{63B3BB69-23CF-44E3-9099-C40C66FF867C}">
                  <a14:compatExt spid="_x0000_s21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15</xdr:row>
          <xdr:rowOff>66675</xdr:rowOff>
        </xdr:from>
        <xdr:to>
          <xdr:col>4</xdr:col>
          <xdr:colOff>457200</xdr:colOff>
          <xdr:row>15</xdr:row>
          <xdr:rowOff>219075</xdr:rowOff>
        </xdr:to>
        <xdr:sp macro="" textlink="">
          <xdr:nvSpPr>
            <xdr:cNvPr id="21545" name="Option Button 41" hidden="1">
              <a:extLst>
                <a:ext uri="{63B3BB69-23CF-44E3-9099-C40C66FF867C}">
                  <a14:compatExt spid="_x0000_s21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15</xdr:row>
          <xdr:rowOff>66675</xdr:rowOff>
        </xdr:from>
        <xdr:to>
          <xdr:col>5</xdr:col>
          <xdr:colOff>495300</xdr:colOff>
          <xdr:row>15</xdr:row>
          <xdr:rowOff>228600</xdr:rowOff>
        </xdr:to>
        <xdr:sp macro="" textlink="">
          <xdr:nvSpPr>
            <xdr:cNvPr id="21546" name="Option Button 42" hidden="1">
              <a:extLst>
                <a:ext uri="{63B3BB69-23CF-44E3-9099-C40C66FF867C}">
                  <a14:compatExt spid="_x0000_s21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16</xdr:row>
          <xdr:rowOff>66675</xdr:rowOff>
        </xdr:from>
        <xdr:to>
          <xdr:col>4</xdr:col>
          <xdr:colOff>457200</xdr:colOff>
          <xdr:row>16</xdr:row>
          <xdr:rowOff>219075</xdr:rowOff>
        </xdr:to>
        <xdr:sp macro="" textlink="">
          <xdr:nvSpPr>
            <xdr:cNvPr id="21547" name="Option Button 43" hidden="1">
              <a:extLst>
                <a:ext uri="{63B3BB69-23CF-44E3-9099-C40C66FF867C}">
                  <a14:compatExt spid="_x0000_s21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16</xdr:row>
          <xdr:rowOff>66675</xdr:rowOff>
        </xdr:from>
        <xdr:to>
          <xdr:col>5</xdr:col>
          <xdr:colOff>495300</xdr:colOff>
          <xdr:row>16</xdr:row>
          <xdr:rowOff>228600</xdr:rowOff>
        </xdr:to>
        <xdr:sp macro="" textlink="">
          <xdr:nvSpPr>
            <xdr:cNvPr id="21548" name="Option Button 44" hidden="1">
              <a:extLst>
                <a:ext uri="{63B3BB69-23CF-44E3-9099-C40C66FF867C}">
                  <a14:compatExt spid="_x0000_s21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20</xdr:row>
          <xdr:rowOff>66675</xdr:rowOff>
        </xdr:from>
        <xdr:to>
          <xdr:col>1</xdr:col>
          <xdr:colOff>457200</xdr:colOff>
          <xdr:row>20</xdr:row>
          <xdr:rowOff>228600</xdr:rowOff>
        </xdr:to>
        <xdr:sp macro="" textlink="">
          <xdr:nvSpPr>
            <xdr:cNvPr id="21549" name="Option Button 45" hidden="1">
              <a:extLst>
                <a:ext uri="{63B3BB69-23CF-44E3-9099-C40C66FF867C}">
                  <a14:compatExt spid="_x0000_s21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20</xdr:row>
          <xdr:rowOff>66675</xdr:rowOff>
        </xdr:from>
        <xdr:to>
          <xdr:col>2</xdr:col>
          <xdr:colOff>495300</xdr:colOff>
          <xdr:row>20</xdr:row>
          <xdr:rowOff>238125</xdr:rowOff>
        </xdr:to>
        <xdr:sp macro="" textlink="">
          <xdr:nvSpPr>
            <xdr:cNvPr id="21550" name="Option Button 46" hidden="1">
              <a:extLst>
                <a:ext uri="{63B3BB69-23CF-44E3-9099-C40C66FF867C}">
                  <a14:compatExt spid="_x0000_s21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21</xdr:row>
          <xdr:rowOff>66675</xdr:rowOff>
        </xdr:from>
        <xdr:to>
          <xdr:col>1</xdr:col>
          <xdr:colOff>457200</xdr:colOff>
          <xdr:row>21</xdr:row>
          <xdr:rowOff>228600</xdr:rowOff>
        </xdr:to>
        <xdr:sp macro="" textlink="">
          <xdr:nvSpPr>
            <xdr:cNvPr id="21551" name="Option Button 47" hidden="1">
              <a:extLst>
                <a:ext uri="{63B3BB69-23CF-44E3-9099-C40C66FF867C}">
                  <a14:compatExt spid="_x0000_s21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21</xdr:row>
          <xdr:rowOff>66675</xdr:rowOff>
        </xdr:from>
        <xdr:to>
          <xdr:col>2</xdr:col>
          <xdr:colOff>495300</xdr:colOff>
          <xdr:row>21</xdr:row>
          <xdr:rowOff>238125</xdr:rowOff>
        </xdr:to>
        <xdr:sp macro="" textlink="">
          <xdr:nvSpPr>
            <xdr:cNvPr id="21552" name="Option Button 48" hidden="1">
              <a:extLst>
                <a:ext uri="{63B3BB69-23CF-44E3-9099-C40C66FF867C}">
                  <a14:compatExt spid="_x0000_s21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22</xdr:row>
          <xdr:rowOff>76200</xdr:rowOff>
        </xdr:from>
        <xdr:to>
          <xdr:col>1</xdr:col>
          <xdr:colOff>457200</xdr:colOff>
          <xdr:row>22</xdr:row>
          <xdr:rowOff>238125</xdr:rowOff>
        </xdr:to>
        <xdr:sp macro="" textlink="">
          <xdr:nvSpPr>
            <xdr:cNvPr id="21553" name="Option Button 49" hidden="1">
              <a:extLst>
                <a:ext uri="{63B3BB69-23CF-44E3-9099-C40C66FF867C}">
                  <a14:compatExt spid="_x0000_s21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22</xdr:row>
          <xdr:rowOff>76200</xdr:rowOff>
        </xdr:from>
        <xdr:to>
          <xdr:col>2</xdr:col>
          <xdr:colOff>495300</xdr:colOff>
          <xdr:row>22</xdr:row>
          <xdr:rowOff>257175</xdr:rowOff>
        </xdr:to>
        <xdr:sp macro="" textlink="">
          <xdr:nvSpPr>
            <xdr:cNvPr id="21554" name="Option Button 50" hidden="1">
              <a:extLst>
                <a:ext uri="{63B3BB69-23CF-44E3-9099-C40C66FF867C}">
                  <a14:compatExt spid="_x0000_s21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23</xdr:row>
          <xdr:rowOff>76200</xdr:rowOff>
        </xdr:from>
        <xdr:to>
          <xdr:col>1</xdr:col>
          <xdr:colOff>457200</xdr:colOff>
          <xdr:row>23</xdr:row>
          <xdr:rowOff>238125</xdr:rowOff>
        </xdr:to>
        <xdr:sp macro="" textlink="">
          <xdr:nvSpPr>
            <xdr:cNvPr id="21555" name="Option Button 51" hidden="1">
              <a:extLst>
                <a:ext uri="{63B3BB69-23CF-44E3-9099-C40C66FF867C}">
                  <a14:compatExt spid="_x0000_s21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23</xdr:row>
          <xdr:rowOff>76200</xdr:rowOff>
        </xdr:from>
        <xdr:to>
          <xdr:col>2</xdr:col>
          <xdr:colOff>495300</xdr:colOff>
          <xdr:row>23</xdr:row>
          <xdr:rowOff>257175</xdr:rowOff>
        </xdr:to>
        <xdr:sp macro="" textlink="">
          <xdr:nvSpPr>
            <xdr:cNvPr id="21556" name="Option Button 52" hidden="1">
              <a:extLst>
                <a:ext uri="{63B3BB69-23CF-44E3-9099-C40C66FF867C}">
                  <a14:compatExt spid="_x0000_s21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24</xdr:row>
          <xdr:rowOff>66675</xdr:rowOff>
        </xdr:from>
        <xdr:to>
          <xdr:col>1</xdr:col>
          <xdr:colOff>457200</xdr:colOff>
          <xdr:row>24</xdr:row>
          <xdr:rowOff>219075</xdr:rowOff>
        </xdr:to>
        <xdr:sp macro="" textlink="">
          <xdr:nvSpPr>
            <xdr:cNvPr id="21557" name="Option Button 53" hidden="1">
              <a:extLst>
                <a:ext uri="{63B3BB69-23CF-44E3-9099-C40C66FF867C}">
                  <a14:compatExt spid="_x0000_s21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24</xdr:row>
          <xdr:rowOff>66675</xdr:rowOff>
        </xdr:from>
        <xdr:to>
          <xdr:col>2</xdr:col>
          <xdr:colOff>495300</xdr:colOff>
          <xdr:row>24</xdr:row>
          <xdr:rowOff>228600</xdr:rowOff>
        </xdr:to>
        <xdr:sp macro="" textlink="">
          <xdr:nvSpPr>
            <xdr:cNvPr id="21558" name="Option Button 54" hidden="1">
              <a:extLst>
                <a:ext uri="{63B3BB69-23CF-44E3-9099-C40C66FF867C}">
                  <a14:compatExt spid="_x0000_s21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25</xdr:row>
          <xdr:rowOff>47625</xdr:rowOff>
        </xdr:from>
        <xdr:to>
          <xdr:col>1</xdr:col>
          <xdr:colOff>457200</xdr:colOff>
          <xdr:row>25</xdr:row>
          <xdr:rowOff>219075</xdr:rowOff>
        </xdr:to>
        <xdr:sp macro="" textlink="">
          <xdr:nvSpPr>
            <xdr:cNvPr id="21559" name="Option Button 55" hidden="1">
              <a:extLst>
                <a:ext uri="{63B3BB69-23CF-44E3-9099-C40C66FF867C}">
                  <a14:compatExt spid="_x0000_s21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25</xdr:row>
          <xdr:rowOff>47625</xdr:rowOff>
        </xdr:from>
        <xdr:to>
          <xdr:col>2</xdr:col>
          <xdr:colOff>495300</xdr:colOff>
          <xdr:row>25</xdr:row>
          <xdr:rowOff>219075</xdr:rowOff>
        </xdr:to>
        <xdr:sp macro="" textlink="">
          <xdr:nvSpPr>
            <xdr:cNvPr id="21560" name="Option Button 56" hidden="1">
              <a:extLst>
                <a:ext uri="{63B3BB69-23CF-44E3-9099-C40C66FF867C}">
                  <a14:compatExt spid="_x0000_s21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0</xdr:rowOff>
        </xdr:from>
        <xdr:to>
          <xdr:col>3</xdr:col>
          <xdr:colOff>447675</xdr:colOff>
          <xdr:row>29</xdr:row>
          <xdr:rowOff>0</xdr:rowOff>
        </xdr:to>
        <xdr:sp macro="" textlink="">
          <xdr:nvSpPr>
            <xdr:cNvPr id="21562" name="Option Button 58" hidden="1">
              <a:extLst>
                <a:ext uri="{63B3BB69-23CF-44E3-9099-C40C66FF867C}">
                  <a14:compatExt spid="_x0000_s215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One week or less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3</xdr:col>
          <xdr:colOff>447675</xdr:colOff>
          <xdr:row>30</xdr:row>
          <xdr:rowOff>0</xdr:rowOff>
        </xdr:to>
        <xdr:sp macro="" textlink="">
          <xdr:nvSpPr>
            <xdr:cNvPr id="21563" name="Option Button 59" hidden="1">
              <a:extLst>
                <a:ext uri="{63B3BB69-23CF-44E3-9099-C40C66FF867C}">
                  <a14:compatExt spid="_x0000_s215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Between one week and one month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0</xdr:rowOff>
        </xdr:from>
        <xdr:to>
          <xdr:col>3</xdr:col>
          <xdr:colOff>447675</xdr:colOff>
          <xdr:row>31</xdr:row>
          <xdr:rowOff>0</xdr:rowOff>
        </xdr:to>
        <xdr:sp macro="" textlink="">
          <xdr:nvSpPr>
            <xdr:cNvPr id="21564" name="Option Button 60" hidden="1">
              <a:extLst>
                <a:ext uri="{63B3BB69-23CF-44E3-9099-C40C66FF867C}">
                  <a14:compatExt spid="_x0000_s215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Between one month and six months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31</xdr:row>
          <xdr:rowOff>0</xdr:rowOff>
        </xdr:from>
        <xdr:to>
          <xdr:col>3</xdr:col>
          <xdr:colOff>447675</xdr:colOff>
          <xdr:row>32</xdr:row>
          <xdr:rowOff>0</xdr:rowOff>
        </xdr:to>
        <xdr:sp macro="" textlink="">
          <xdr:nvSpPr>
            <xdr:cNvPr id="21565" name="Option Button 61" hidden="1">
              <a:extLst>
                <a:ext uri="{63B3BB69-23CF-44E3-9099-C40C66FF867C}">
                  <a14:compatExt spid="_x0000_s215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More than six month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xdr:row>
          <xdr:rowOff>0</xdr:rowOff>
        </xdr:from>
        <xdr:to>
          <xdr:col>3</xdr:col>
          <xdr:colOff>447675</xdr:colOff>
          <xdr:row>33</xdr:row>
          <xdr:rowOff>0</xdr:rowOff>
        </xdr:to>
        <xdr:sp macro="" textlink="">
          <xdr:nvSpPr>
            <xdr:cNvPr id="21566" name="Option Button 62" hidden="1">
              <a:extLst>
                <a:ext uri="{63B3BB69-23CF-44E3-9099-C40C66FF867C}">
                  <a14:compatExt spid="_x0000_s215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NA- no stockouts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33</xdr:row>
          <xdr:rowOff>0</xdr:rowOff>
        </xdr:from>
        <xdr:to>
          <xdr:col>6</xdr:col>
          <xdr:colOff>485775</xdr:colOff>
          <xdr:row>34</xdr:row>
          <xdr:rowOff>0</xdr:rowOff>
        </xdr:to>
        <xdr:sp macro="" textlink="">
          <xdr:nvSpPr>
            <xdr:cNvPr id="21567" name="Option Button 63" hidden="1">
              <a:extLst>
                <a:ext uri="{63B3BB69-23CF-44E3-9099-C40C66FF867C}">
                  <a14:compatExt spid="_x0000_s215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xdr:row>
          <xdr:rowOff>0</xdr:rowOff>
        </xdr:from>
        <xdr:to>
          <xdr:col>6</xdr:col>
          <xdr:colOff>790575</xdr:colOff>
          <xdr:row>34</xdr:row>
          <xdr:rowOff>276225</xdr:rowOff>
        </xdr:to>
        <xdr:sp macro="" textlink="">
          <xdr:nvSpPr>
            <xdr:cNvPr id="21568" name="Option Button 64" hidden="1">
              <a:extLst>
                <a:ext uri="{63B3BB69-23CF-44E3-9099-C40C66FF867C}">
                  <a14:compatExt spid="_x0000_s215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4</xdr:col>
          <xdr:colOff>0</xdr:colOff>
          <xdr:row>9</xdr:row>
          <xdr:rowOff>0</xdr:rowOff>
        </xdr:to>
        <xdr:sp macro="" textlink="">
          <xdr:nvSpPr>
            <xdr:cNvPr id="21573" name="Group Box 69" hidden="1">
              <a:extLst>
                <a:ext uri="{63B3BB69-23CF-44E3-9099-C40C66FF867C}">
                  <a14:compatExt spid="_x0000_s21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4</xdr:col>
          <xdr:colOff>0</xdr:colOff>
          <xdr:row>10</xdr:row>
          <xdr:rowOff>0</xdr:rowOff>
        </xdr:to>
        <xdr:sp macro="" textlink="">
          <xdr:nvSpPr>
            <xdr:cNvPr id="21574" name="Group Box 70" hidden="1">
              <a:extLst>
                <a:ext uri="{63B3BB69-23CF-44E3-9099-C40C66FF867C}">
                  <a14:compatExt spid="_x0000_s21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4</xdr:col>
          <xdr:colOff>0</xdr:colOff>
          <xdr:row>11</xdr:row>
          <xdr:rowOff>0</xdr:rowOff>
        </xdr:to>
        <xdr:sp macro="" textlink="">
          <xdr:nvSpPr>
            <xdr:cNvPr id="21575" name="Group Box 71" hidden="1">
              <a:extLst>
                <a:ext uri="{63B3BB69-23CF-44E3-9099-C40C66FF867C}">
                  <a14:compatExt spid="_x0000_s21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0</xdr:rowOff>
        </xdr:from>
        <xdr:to>
          <xdr:col>4</xdr:col>
          <xdr:colOff>0</xdr:colOff>
          <xdr:row>13</xdr:row>
          <xdr:rowOff>0</xdr:rowOff>
        </xdr:to>
        <xdr:sp macro="" textlink="">
          <xdr:nvSpPr>
            <xdr:cNvPr id="21576" name="Group Box 72" hidden="1">
              <a:extLst>
                <a:ext uri="{63B3BB69-23CF-44E3-9099-C40C66FF867C}">
                  <a14:compatExt spid="_x0000_s21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4</xdr:col>
          <xdr:colOff>0</xdr:colOff>
          <xdr:row>14</xdr:row>
          <xdr:rowOff>0</xdr:rowOff>
        </xdr:to>
        <xdr:sp macro="" textlink="">
          <xdr:nvSpPr>
            <xdr:cNvPr id="21577" name="Group Box 73" hidden="1">
              <a:extLst>
                <a:ext uri="{63B3BB69-23CF-44E3-9099-C40C66FF867C}">
                  <a14:compatExt spid="_x0000_s21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0</xdr:rowOff>
        </xdr:from>
        <xdr:to>
          <xdr:col>4</xdr:col>
          <xdr:colOff>0</xdr:colOff>
          <xdr:row>15</xdr:row>
          <xdr:rowOff>0</xdr:rowOff>
        </xdr:to>
        <xdr:sp macro="" textlink="">
          <xdr:nvSpPr>
            <xdr:cNvPr id="21578" name="Group Box 74" hidden="1">
              <a:extLst>
                <a:ext uri="{63B3BB69-23CF-44E3-9099-C40C66FF867C}">
                  <a14:compatExt spid="_x0000_s21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0</xdr:rowOff>
        </xdr:from>
        <xdr:to>
          <xdr:col>4</xdr:col>
          <xdr:colOff>0</xdr:colOff>
          <xdr:row>16</xdr:row>
          <xdr:rowOff>0</xdr:rowOff>
        </xdr:to>
        <xdr:sp macro="" textlink="">
          <xdr:nvSpPr>
            <xdr:cNvPr id="21579" name="Group Box 75" hidden="1">
              <a:extLst>
                <a:ext uri="{63B3BB69-23CF-44E3-9099-C40C66FF867C}">
                  <a14:compatExt spid="_x0000_s21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4</xdr:col>
          <xdr:colOff>0</xdr:colOff>
          <xdr:row>17</xdr:row>
          <xdr:rowOff>0</xdr:rowOff>
        </xdr:to>
        <xdr:sp macro="" textlink="">
          <xdr:nvSpPr>
            <xdr:cNvPr id="21580" name="Group Box 76" hidden="1">
              <a:extLst>
                <a:ext uri="{63B3BB69-23CF-44E3-9099-C40C66FF867C}">
                  <a14:compatExt spid="_x0000_s21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xdr:row>
          <xdr:rowOff>0</xdr:rowOff>
        </xdr:from>
        <xdr:to>
          <xdr:col>6</xdr:col>
          <xdr:colOff>0</xdr:colOff>
          <xdr:row>9</xdr:row>
          <xdr:rowOff>0</xdr:rowOff>
        </xdr:to>
        <xdr:sp macro="" textlink="">
          <xdr:nvSpPr>
            <xdr:cNvPr id="21581" name="Group Box 77" hidden="1">
              <a:extLst>
                <a:ext uri="{63B3BB69-23CF-44E3-9099-C40C66FF867C}">
                  <a14:compatExt spid="_x0000_s21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xdr:row>
          <xdr:rowOff>0</xdr:rowOff>
        </xdr:from>
        <xdr:to>
          <xdr:col>6</xdr:col>
          <xdr:colOff>0</xdr:colOff>
          <xdr:row>10</xdr:row>
          <xdr:rowOff>0</xdr:rowOff>
        </xdr:to>
        <xdr:sp macro="" textlink="">
          <xdr:nvSpPr>
            <xdr:cNvPr id="21582" name="Group Box 78" hidden="1">
              <a:extLst>
                <a:ext uri="{63B3BB69-23CF-44E3-9099-C40C66FF867C}">
                  <a14:compatExt spid="_x0000_s21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xdr:row>
          <xdr:rowOff>0</xdr:rowOff>
        </xdr:from>
        <xdr:to>
          <xdr:col>6</xdr:col>
          <xdr:colOff>0</xdr:colOff>
          <xdr:row>11</xdr:row>
          <xdr:rowOff>0</xdr:rowOff>
        </xdr:to>
        <xdr:sp macro="" textlink="">
          <xdr:nvSpPr>
            <xdr:cNvPr id="21583" name="Group Box 79" hidden="1">
              <a:extLst>
                <a:ext uri="{63B3BB69-23CF-44E3-9099-C40C66FF867C}">
                  <a14:compatExt spid="_x0000_s21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6</xdr:col>
          <xdr:colOff>0</xdr:colOff>
          <xdr:row>13</xdr:row>
          <xdr:rowOff>0</xdr:rowOff>
        </xdr:to>
        <xdr:sp macro="" textlink="">
          <xdr:nvSpPr>
            <xdr:cNvPr id="21584" name="Group Box 80" hidden="1">
              <a:extLst>
                <a:ext uri="{63B3BB69-23CF-44E3-9099-C40C66FF867C}">
                  <a14:compatExt spid="_x0000_s21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6</xdr:col>
          <xdr:colOff>0</xdr:colOff>
          <xdr:row>14</xdr:row>
          <xdr:rowOff>0</xdr:rowOff>
        </xdr:to>
        <xdr:sp macro="" textlink="">
          <xdr:nvSpPr>
            <xdr:cNvPr id="21585" name="Group Box 81" hidden="1">
              <a:extLst>
                <a:ext uri="{63B3BB69-23CF-44E3-9099-C40C66FF867C}">
                  <a14:compatExt spid="_x0000_s21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0</xdr:rowOff>
        </xdr:from>
        <xdr:to>
          <xdr:col>6</xdr:col>
          <xdr:colOff>0</xdr:colOff>
          <xdr:row>15</xdr:row>
          <xdr:rowOff>0</xdr:rowOff>
        </xdr:to>
        <xdr:sp macro="" textlink="">
          <xdr:nvSpPr>
            <xdr:cNvPr id="21586" name="Group Box 82" hidden="1">
              <a:extLst>
                <a:ext uri="{63B3BB69-23CF-44E3-9099-C40C66FF867C}">
                  <a14:compatExt spid="_x0000_s21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0</xdr:rowOff>
        </xdr:from>
        <xdr:to>
          <xdr:col>6</xdr:col>
          <xdr:colOff>0</xdr:colOff>
          <xdr:row>16</xdr:row>
          <xdr:rowOff>0</xdr:rowOff>
        </xdr:to>
        <xdr:sp macro="" textlink="">
          <xdr:nvSpPr>
            <xdr:cNvPr id="21587" name="Group Box 83" hidden="1">
              <a:extLst>
                <a:ext uri="{63B3BB69-23CF-44E3-9099-C40C66FF867C}">
                  <a14:compatExt spid="_x0000_s21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0</xdr:rowOff>
        </xdr:from>
        <xdr:to>
          <xdr:col>6</xdr:col>
          <xdr:colOff>0</xdr:colOff>
          <xdr:row>17</xdr:row>
          <xdr:rowOff>0</xdr:rowOff>
        </xdr:to>
        <xdr:sp macro="" textlink="">
          <xdr:nvSpPr>
            <xdr:cNvPr id="21588" name="Group Box 84" hidden="1">
              <a:extLst>
                <a:ext uri="{63B3BB69-23CF-44E3-9099-C40C66FF867C}">
                  <a14:compatExt spid="_x0000_s21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4</xdr:col>
          <xdr:colOff>0</xdr:colOff>
          <xdr:row>21</xdr:row>
          <xdr:rowOff>0</xdr:rowOff>
        </xdr:to>
        <xdr:sp macro="" textlink="">
          <xdr:nvSpPr>
            <xdr:cNvPr id="21589" name="Group Box 85" hidden="1">
              <a:extLst>
                <a:ext uri="{63B3BB69-23CF-44E3-9099-C40C66FF867C}">
                  <a14:compatExt spid="_x0000_s21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0</xdr:rowOff>
        </xdr:from>
        <xdr:to>
          <xdr:col>4</xdr:col>
          <xdr:colOff>0</xdr:colOff>
          <xdr:row>22</xdr:row>
          <xdr:rowOff>0</xdr:rowOff>
        </xdr:to>
        <xdr:sp macro="" textlink="">
          <xdr:nvSpPr>
            <xdr:cNvPr id="21590" name="Group Box 86" hidden="1">
              <a:extLst>
                <a:ext uri="{63B3BB69-23CF-44E3-9099-C40C66FF867C}">
                  <a14:compatExt spid="_x0000_s21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4</xdr:col>
          <xdr:colOff>0</xdr:colOff>
          <xdr:row>23</xdr:row>
          <xdr:rowOff>0</xdr:rowOff>
        </xdr:to>
        <xdr:sp macro="" textlink="">
          <xdr:nvSpPr>
            <xdr:cNvPr id="21591" name="Group Box 87" hidden="1">
              <a:extLst>
                <a:ext uri="{63B3BB69-23CF-44E3-9099-C40C66FF867C}">
                  <a14:compatExt spid="_x0000_s21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0</xdr:rowOff>
        </xdr:from>
        <xdr:to>
          <xdr:col>4</xdr:col>
          <xdr:colOff>0</xdr:colOff>
          <xdr:row>24</xdr:row>
          <xdr:rowOff>0</xdr:rowOff>
        </xdr:to>
        <xdr:sp macro="" textlink="">
          <xdr:nvSpPr>
            <xdr:cNvPr id="21592" name="Group Box 88" hidden="1">
              <a:extLst>
                <a:ext uri="{63B3BB69-23CF-44E3-9099-C40C66FF867C}">
                  <a14:compatExt spid="_x0000_s21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0</xdr:rowOff>
        </xdr:from>
        <xdr:to>
          <xdr:col>4</xdr:col>
          <xdr:colOff>0</xdr:colOff>
          <xdr:row>25</xdr:row>
          <xdr:rowOff>0</xdr:rowOff>
        </xdr:to>
        <xdr:sp macro="" textlink="">
          <xdr:nvSpPr>
            <xdr:cNvPr id="21593" name="Group Box 89" hidden="1">
              <a:extLst>
                <a:ext uri="{63B3BB69-23CF-44E3-9099-C40C66FF867C}">
                  <a14:compatExt spid="_x0000_s21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0</xdr:rowOff>
        </xdr:from>
        <xdr:to>
          <xdr:col>4</xdr:col>
          <xdr:colOff>0</xdr:colOff>
          <xdr:row>26</xdr:row>
          <xdr:rowOff>0</xdr:rowOff>
        </xdr:to>
        <xdr:sp macro="" textlink="">
          <xdr:nvSpPr>
            <xdr:cNvPr id="21594" name="Group Box 90" hidden="1">
              <a:extLst>
                <a:ext uri="{63B3BB69-23CF-44E3-9099-C40C66FF867C}">
                  <a14:compatExt spid="_x0000_s21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xdr:row>
          <xdr:rowOff>0</xdr:rowOff>
        </xdr:from>
        <xdr:to>
          <xdr:col>6</xdr:col>
          <xdr:colOff>1066800</xdr:colOff>
          <xdr:row>33</xdr:row>
          <xdr:rowOff>0</xdr:rowOff>
        </xdr:to>
        <xdr:sp macro="" textlink="">
          <xdr:nvSpPr>
            <xdr:cNvPr id="21595" name="Group Box 91" hidden="1">
              <a:extLst>
                <a:ext uri="{63B3BB69-23CF-44E3-9099-C40C66FF867C}">
                  <a14:compatExt spid="_x0000_s21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xdr:row>
          <xdr:rowOff>0</xdr:rowOff>
        </xdr:from>
        <xdr:to>
          <xdr:col>7</xdr:col>
          <xdr:colOff>9525</xdr:colOff>
          <xdr:row>35</xdr:row>
          <xdr:rowOff>0</xdr:rowOff>
        </xdr:to>
        <xdr:sp macro="" textlink="">
          <xdr:nvSpPr>
            <xdr:cNvPr id="21596" name="Group Box 92" hidden="1">
              <a:extLst>
                <a:ext uri="{63B3BB69-23CF-44E3-9099-C40C66FF867C}">
                  <a14:compatExt spid="_x0000_s21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8</xdr:row>
          <xdr:rowOff>66675</xdr:rowOff>
        </xdr:from>
        <xdr:to>
          <xdr:col>3</xdr:col>
          <xdr:colOff>485775</xdr:colOff>
          <xdr:row>8</xdr:row>
          <xdr:rowOff>228600</xdr:rowOff>
        </xdr:to>
        <xdr:sp macro="" textlink="">
          <xdr:nvSpPr>
            <xdr:cNvPr id="21603" name="Option Button 99" hidden="1">
              <a:extLst>
                <a:ext uri="{63B3BB69-23CF-44E3-9099-C40C66FF867C}">
                  <a14:compatExt spid="_x0000_s21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9</xdr:row>
          <xdr:rowOff>66675</xdr:rowOff>
        </xdr:from>
        <xdr:to>
          <xdr:col>3</xdr:col>
          <xdr:colOff>485775</xdr:colOff>
          <xdr:row>9</xdr:row>
          <xdr:rowOff>219075</xdr:rowOff>
        </xdr:to>
        <xdr:sp macro="" textlink="">
          <xdr:nvSpPr>
            <xdr:cNvPr id="21604" name="Option Button 100" hidden="1">
              <a:extLst>
                <a:ext uri="{63B3BB69-23CF-44E3-9099-C40C66FF867C}">
                  <a14:compatExt spid="_x0000_s21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10</xdr:row>
          <xdr:rowOff>66675</xdr:rowOff>
        </xdr:from>
        <xdr:to>
          <xdr:col>3</xdr:col>
          <xdr:colOff>485775</xdr:colOff>
          <xdr:row>10</xdr:row>
          <xdr:rowOff>238125</xdr:rowOff>
        </xdr:to>
        <xdr:sp macro="" textlink="">
          <xdr:nvSpPr>
            <xdr:cNvPr id="21605" name="Option Button 101" hidden="1">
              <a:extLst>
                <a:ext uri="{63B3BB69-23CF-44E3-9099-C40C66FF867C}">
                  <a14:compatExt spid="_x0000_s21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12</xdr:row>
          <xdr:rowOff>66675</xdr:rowOff>
        </xdr:from>
        <xdr:to>
          <xdr:col>3</xdr:col>
          <xdr:colOff>485775</xdr:colOff>
          <xdr:row>12</xdr:row>
          <xdr:rowOff>238125</xdr:rowOff>
        </xdr:to>
        <xdr:sp macro="" textlink="">
          <xdr:nvSpPr>
            <xdr:cNvPr id="21606" name="Option Button 102" hidden="1">
              <a:extLst>
                <a:ext uri="{63B3BB69-23CF-44E3-9099-C40C66FF867C}">
                  <a14:compatExt spid="_x0000_s21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xdr:row>
          <xdr:rowOff>47625</xdr:rowOff>
        </xdr:from>
        <xdr:to>
          <xdr:col>3</xdr:col>
          <xdr:colOff>485775</xdr:colOff>
          <xdr:row>13</xdr:row>
          <xdr:rowOff>219075</xdr:rowOff>
        </xdr:to>
        <xdr:sp macro="" textlink="">
          <xdr:nvSpPr>
            <xdr:cNvPr id="21607" name="Option Button 103" hidden="1">
              <a:extLst>
                <a:ext uri="{63B3BB69-23CF-44E3-9099-C40C66FF867C}">
                  <a14:compatExt spid="_x0000_s21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xdr:row>
          <xdr:rowOff>47625</xdr:rowOff>
        </xdr:from>
        <xdr:to>
          <xdr:col>3</xdr:col>
          <xdr:colOff>485775</xdr:colOff>
          <xdr:row>14</xdr:row>
          <xdr:rowOff>219075</xdr:rowOff>
        </xdr:to>
        <xdr:sp macro="" textlink="">
          <xdr:nvSpPr>
            <xdr:cNvPr id="21608" name="Option Button 104" hidden="1">
              <a:extLst>
                <a:ext uri="{63B3BB69-23CF-44E3-9099-C40C66FF867C}">
                  <a14:compatExt spid="_x0000_s21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15</xdr:row>
          <xdr:rowOff>66675</xdr:rowOff>
        </xdr:from>
        <xdr:to>
          <xdr:col>3</xdr:col>
          <xdr:colOff>485775</xdr:colOff>
          <xdr:row>15</xdr:row>
          <xdr:rowOff>228600</xdr:rowOff>
        </xdr:to>
        <xdr:sp macro="" textlink="">
          <xdr:nvSpPr>
            <xdr:cNvPr id="21609" name="Option Button 105" hidden="1">
              <a:extLst>
                <a:ext uri="{63B3BB69-23CF-44E3-9099-C40C66FF867C}">
                  <a14:compatExt spid="_x0000_s21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16</xdr:row>
          <xdr:rowOff>66675</xdr:rowOff>
        </xdr:from>
        <xdr:to>
          <xdr:col>3</xdr:col>
          <xdr:colOff>485775</xdr:colOff>
          <xdr:row>16</xdr:row>
          <xdr:rowOff>228600</xdr:rowOff>
        </xdr:to>
        <xdr:sp macro="" textlink="">
          <xdr:nvSpPr>
            <xdr:cNvPr id="21610" name="Option Button 106" hidden="1">
              <a:extLst>
                <a:ext uri="{63B3BB69-23CF-44E3-9099-C40C66FF867C}">
                  <a14:compatExt spid="_x0000_s21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20</xdr:row>
          <xdr:rowOff>66675</xdr:rowOff>
        </xdr:from>
        <xdr:to>
          <xdr:col>3</xdr:col>
          <xdr:colOff>495300</xdr:colOff>
          <xdr:row>20</xdr:row>
          <xdr:rowOff>219075</xdr:rowOff>
        </xdr:to>
        <xdr:sp macro="" textlink="">
          <xdr:nvSpPr>
            <xdr:cNvPr id="21617" name="Option Button 113" hidden="1">
              <a:extLst>
                <a:ext uri="{63B3BB69-23CF-44E3-9099-C40C66FF867C}">
                  <a14:compatExt spid="_x0000_s21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21</xdr:row>
          <xdr:rowOff>47625</xdr:rowOff>
        </xdr:from>
        <xdr:to>
          <xdr:col>3</xdr:col>
          <xdr:colOff>485775</xdr:colOff>
          <xdr:row>21</xdr:row>
          <xdr:rowOff>228600</xdr:rowOff>
        </xdr:to>
        <xdr:sp macro="" textlink="">
          <xdr:nvSpPr>
            <xdr:cNvPr id="21620" name="Option Button 116" hidden="1">
              <a:extLst>
                <a:ext uri="{63B3BB69-23CF-44E3-9099-C40C66FF867C}">
                  <a14:compatExt spid="_x0000_s21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22</xdr:row>
          <xdr:rowOff>47625</xdr:rowOff>
        </xdr:from>
        <xdr:to>
          <xdr:col>3</xdr:col>
          <xdr:colOff>485775</xdr:colOff>
          <xdr:row>22</xdr:row>
          <xdr:rowOff>219075</xdr:rowOff>
        </xdr:to>
        <xdr:sp macro="" textlink="">
          <xdr:nvSpPr>
            <xdr:cNvPr id="21621" name="Option Button 117" hidden="1">
              <a:extLst>
                <a:ext uri="{63B3BB69-23CF-44E3-9099-C40C66FF867C}">
                  <a14:compatExt spid="_x0000_s21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23</xdr:row>
          <xdr:rowOff>38100</xdr:rowOff>
        </xdr:from>
        <xdr:to>
          <xdr:col>3</xdr:col>
          <xdr:colOff>523875</xdr:colOff>
          <xdr:row>23</xdr:row>
          <xdr:rowOff>219075</xdr:rowOff>
        </xdr:to>
        <xdr:sp macro="" textlink="">
          <xdr:nvSpPr>
            <xdr:cNvPr id="21622" name="Option Button 118" hidden="1">
              <a:extLst>
                <a:ext uri="{63B3BB69-23CF-44E3-9099-C40C66FF867C}">
                  <a14:compatExt spid="_x0000_s21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24</xdr:row>
          <xdr:rowOff>38100</xdr:rowOff>
        </xdr:from>
        <xdr:to>
          <xdr:col>3</xdr:col>
          <xdr:colOff>542925</xdr:colOff>
          <xdr:row>24</xdr:row>
          <xdr:rowOff>228600</xdr:rowOff>
        </xdr:to>
        <xdr:sp macro="" textlink="">
          <xdr:nvSpPr>
            <xdr:cNvPr id="21623" name="Option Button 119" hidden="1">
              <a:extLst>
                <a:ext uri="{63B3BB69-23CF-44E3-9099-C40C66FF867C}">
                  <a14:compatExt spid="_x0000_s21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25</xdr:row>
          <xdr:rowOff>47625</xdr:rowOff>
        </xdr:from>
        <xdr:to>
          <xdr:col>3</xdr:col>
          <xdr:colOff>571500</xdr:colOff>
          <xdr:row>25</xdr:row>
          <xdr:rowOff>228600</xdr:rowOff>
        </xdr:to>
        <xdr:sp macro="" textlink="">
          <xdr:nvSpPr>
            <xdr:cNvPr id="21624" name="Option Button 120" hidden="1">
              <a:extLst>
                <a:ext uri="{63B3BB69-23CF-44E3-9099-C40C66FF867C}">
                  <a14:compatExt spid="_x0000_s21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0</xdr:rowOff>
        </xdr:from>
        <xdr:to>
          <xdr:col>6</xdr:col>
          <xdr:colOff>866775</xdr:colOff>
          <xdr:row>27</xdr:row>
          <xdr:rowOff>0</xdr:rowOff>
        </xdr:to>
        <xdr:sp macro="" textlink="">
          <xdr:nvSpPr>
            <xdr:cNvPr id="21625" name="Option Button 121" hidden="1">
              <a:extLst>
                <a:ext uri="{63B3BB69-23CF-44E3-9099-C40C66FF867C}">
                  <a14:compatExt spid="_x0000_s216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0</xdr:rowOff>
        </xdr:from>
        <xdr:to>
          <xdr:col>6</xdr:col>
          <xdr:colOff>866775</xdr:colOff>
          <xdr:row>28</xdr:row>
          <xdr:rowOff>0</xdr:rowOff>
        </xdr:to>
        <xdr:sp macro="" textlink="">
          <xdr:nvSpPr>
            <xdr:cNvPr id="21626" name="Option Button 122" hidden="1">
              <a:extLst>
                <a:ext uri="{63B3BB69-23CF-44E3-9099-C40C66FF867C}">
                  <a14:compatExt spid="_x0000_s216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11</xdr:row>
          <xdr:rowOff>66675</xdr:rowOff>
        </xdr:from>
        <xdr:to>
          <xdr:col>4</xdr:col>
          <xdr:colOff>457200</xdr:colOff>
          <xdr:row>11</xdr:row>
          <xdr:rowOff>219075</xdr:rowOff>
        </xdr:to>
        <xdr:sp macro="" textlink="">
          <xdr:nvSpPr>
            <xdr:cNvPr id="21630" name="Option Button 126" hidden="1">
              <a:extLst>
                <a:ext uri="{63B3BB69-23CF-44E3-9099-C40C66FF867C}">
                  <a14:compatExt spid="_x0000_s21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11</xdr:row>
          <xdr:rowOff>66675</xdr:rowOff>
        </xdr:from>
        <xdr:to>
          <xdr:col>5</xdr:col>
          <xdr:colOff>495300</xdr:colOff>
          <xdr:row>11</xdr:row>
          <xdr:rowOff>228600</xdr:rowOff>
        </xdr:to>
        <xdr:sp macro="" textlink="">
          <xdr:nvSpPr>
            <xdr:cNvPr id="21631" name="Option Button 127" hidden="1">
              <a:extLst>
                <a:ext uri="{63B3BB69-23CF-44E3-9099-C40C66FF867C}">
                  <a14:compatExt spid="_x0000_s21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0</xdr:rowOff>
        </xdr:from>
        <xdr:to>
          <xdr:col>6</xdr:col>
          <xdr:colOff>0</xdr:colOff>
          <xdr:row>12</xdr:row>
          <xdr:rowOff>0</xdr:rowOff>
        </xdr:to>
        <xdr:sp macro="" textlink="">
          <xdr:nvSpPr>
            <xdr:cNvPr id="21634" name="Group Box 130" hidden="1">
              <a:extLst>
                <a:ext uri="{63B3BB69-23CF-44E3-9099-C40C66FF867C}">
                  <a14:compatExt spid="_x0000_s21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238125</xdr:colOff>
          <xdr:row>11</xdr:row>
          <xdr:rowOff>47625</xdr:rowOff>
        </xdr:from>
        <xdr:to>
          <xdr:col>1</xdr:col>
          <xdr:colOff>466725</xdr:colOff>
          <xdr:row>11</xdr:row>
          <xdr:rowOff>219075</xdr:rowOff>
        </xdr:to>
        <xdr:sp macro="" textlink="">
          <xdr:nvSpPr>
            <xdr:cNvPr id="21635" name="Option Button 131" hidden="1">
              <a:extLst>
                <a:ext uri="{63B3BB69-23CF-44E3-9099-C40C66FF867C}">
                  <a14:compatExt spid="_x0000_s21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66675</xdr:rowOff>
        </xdr:from>
        <xdr:to>
          <xdr:col>2</xdr:col>
          <xdr:colOff>485775</xdr:colOff>
          <xdr:row>11</xdr:row>
          <xdr:rowOff>228600</xdr:rowOff>
        </xdr:to>
        <xdr:sp macro="" textlink="">
          <xdr:nvSpPr>
            <xdr:cNvPr id="21636" name="Option Button 132" hidden="1">
              <a:extLst>
                <a:ext uri="{63B3BB69-23CF-44E3-9099-C40C66FF867C}">
                  <a14:compatExt spid="_x0000_s216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11</xdr:row>
          <xdr:rowOff>66675</xdr:rowOff>
        </xdr:from>
        <xdr:to>
          <xdr:col>3</xdr:col>
          <xdr:colOff>466725</xdr:colOff>
          <xdr:row>11</xdr:row>
          <xdr:rowOff>228600</xdr:rowOff>
        </xdr:to>
        <xdr:sp macro="" textlink="">
          <xdr:nvSpPr>
            <xdr:cNvPr id="21637" name="Option Button 133" hidden="1">
              <a:extLst>
                <a:ext uri="{63B3BB69-23CF-44E3-9099-C40C66FF867C}">
                  <a14:compatExt spid="_x0000_s216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4</xdr:col>
          <xdr:colOff>0</xdr:colOff>
          <xdr:row>12</xdr:row>
          <xdr:rowOff>0</xdr:rowOff>
        </xdr:to>
        <xdr:sp macro="" textlink="">
          <xdr:nvSpPr>
            <xdr:cNvPr id="21638" name="Group Box 134" hidden="1">
              <a:extLst>
                <a:ext uri="{63B3BB69-23CF-44E3-9099-C40C66FF867C}">
                  <a14:compatExt spid="_x0000_s21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0</xdr:rowOff>
        </xdr:from>
        <xdr:to>
          <xdr:col>6</xdr:col>
          <xdr:colOff>0</xdr:colOff>
          <xdr:row>36</xdr:row>
          <xdr:rowOff>0</xdr:rowOff>
        </xdr:to>
        <xdr:sp macro="" textlink="">
          <xdr:nvSpPr>
            <xdr:cNvPr id="21640" name="Option Button 136" hidden="1">
              <a:extLst>
                <a:ext uri="{63B3BB69-23CF-44E3-9099-C40C66FF867C}">
                  <a14:compatExt spid="_x0000_s216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6</xdr:col>
          <xdr:colOff>0</xdr:colOff>
          <xdr:row>37</xdr:row>
          <xdr:rowOff>0</xdr:rowOff>
        </xdr:to>
        <xdr:sp macro="" textlink="">
          <xdr:nvSpPr>
            <xdr:cNvPr id="21641" name="Option Button 137" hidden="1">
              <a:extLst>
                <a:ext uri="{63B3BB69-23CF-44E3-9099-C40C66FF867C}">
                  <a14:compatExt spid="_x0000_s216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xdr:row>
          <xdr:rowOff>0</xdr:rowOff>
        </xdr:from>
        <xdr:to>
          <xdr:col>6</xdr:col>
          <xdr:colOff>0</xdr:colOff>
          <xdr:row>37</xdr:row>
          <xdr:rowOff>0</xdr:rowOff>
        </xdr:to>
        <xdr:sp macro="" textlink="">
          <xdr:nvSpPr>
            <xdr:cNvPr id="21642" name="Group Box 138" hidden="1">
              <a:extLst>
                <a:ext uri="{63B3BB69-23CF-44E3-9099-C40C66FF867C}">
                  <a14:compatExt spid="_x0000_s21642"/>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xdr:col>
      <xdr:colOff>552450</xdr:colOff>
      <xdr:row>2</xdr:row>
      <xdr:rowOff>66675</xdr:rowOff>
    </xdr:from>
    <xdr:to>
      <xdr:col>12</xdr:col>
      <xdr:colOff>238125</xdr:colOff>
      <xdr:row>10</xdr:row>
      <xdr:rowOff>142875</xdr:rowOff>
    </xdr:to>
    <xdr:graphicFrame macro="">
      <xdr:nvGraphicFramePr>
        <xdr:cNvPr id="11" name="Chart 10">
          <a:extLst>
            <a:ext uri="{FF2B5EF4-FFF2-40B4-BE49-F238E27FC236}">
              <a16:creationId xmlns:a16="http://schemas.microsoft.com/office/drawing/2014/main" xmlns="" id="{00000000-0008-0000-0D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0</xdr:row>
      <xdr:rowOff>466725</xdr:rowOff>
    </xdr:from>
    <xdr:to>
      <xdr:col>14</xdr:col>
      <xdr:colOff>0</xdr:colOff>
      <xdr:row>1</xdr:row>
      <xdr:rowOff>257175</xdr:rowOff>
    </xdr:to>
    <xdr:sp macro="" textlink="">
      <xdr:nvSpPr>
        <xdr:cNvPr id="3" name="TextBox 2">
          <a:extLst>
            <a:ext uri="{FF2B5EF4-FFF2-40B4-BE49-F238E27FC236}">
              <a16:creationId xmlns:a16="http://schemas.microsoft.com/office/drawing/2014/main" xmlns="" id="{00000000-0008-0000-0D00-000003000000}"/>
            </a:ext>
          </a:extLst>
        </xdr:cNvPr>
        <xdr:cNvSpPr txBox="1"/>
      </xdr:nvSpPr>
      <xdr:spPr>
        <a:xfrm>
          <a:off x="19050" y="466725"/>
          <a:ext cx="7591425"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Essential Elements of FP/HIV Integration</a:t>
          </a:r>
        </a:p>
      </xdr:txBody>
    </xdr:sp>
    <xdr:clientData/>
  </xdr:twoCellAnchor>
  <xdr:twoCellAnchor>
    <xdr:from>
      <xdr:col>5</xdr:col>
      <xdr:colOff>228599</xdr:colOff>
      <xdr:row>8</xdr:row>
      <xdr:rowOff>123823</xdr:rowOff>
    </xdr:from>
    <xdr:to>
      <xdr:col>6</xdr:col>
      <xdr:colOff>428624</xdr:colOff>
      <xdr:row>11</xdr:row>
      <xdr:rowOff>28574</xdr:rowOff>
    </xdr:to>
    <xdr:sp macro="" textlink="">
      <xdr:nvSpPr>
        <xdr:cNvPr id="4" name="TextBox 3">
          <a:hlinkClick xmlns:r="http://schemas.openxmlformats.org/officeDocument/2006/relationships" r:id="rId2"/>
          <a:extLst>
            <a:ext uri="{FF2B5EF4-FFF2-40B4-BE49-F238E27FC236}">
              <a16:creationId xmlns:a16="http://schemas.microsoft.com/office/drawing/2014/main" xmlns="" id="{00000000-0008-0000-0D00-000004000000}"/>
            </a:ext>
          </a:extLst>
        </xdr:cNvPr>
        <xdr:cNvSpPr txBox="1"/>
      </xdr:nvSpPr>
      <xdr:spPr>
        <a:xfrm>
          <a:off x="2828924" y="4476748"/>
          <a:ext cx="809625" cy="4762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a:t>Staffing and Training</a:t>
          </a:r>
        </a:p>
      </xdr:txBody>
    </xdr:sp>
    <xdr:clientData/>
  </xdr:twoCellAnchor>
  <xdr:twoCellAnchor>
    <xdr:from>
      <xdr:col>3</xdr:col>
      <xdr:colOff>590550</xdr:colOff>
      <xdr:row>8</xdr:row>
      <xdr:rowOff>123825</xdr:rowOff>
    </xdr:from>
    <xdr:to>
      <xdr:col>5</xdr:col>
      <xdr:colOff>200025</xdr:colOff>
      <xdr:row>11</xdr:row>
      <xdr:rowOff>28575</xdr:rowOff>
    </xdr:to>
    <xdr:sp macro="" textlink="">
      <xdr:nvSpPr>
        <xdr:cNvPr id="5" name="TextBox 4">
          <a:hlinkClick xmlns:r="http://schemas.openxmlformats.org/officeDocument/2006/relationships" r:id="rId3"/>
          <a:extLst>
            <a:ext uri="{FF2B5EF4-FFF2-40B4-BE49-F238E27FC236}">
              <a16:creationId xmlns:a16="http://schemas.microsoft.com/office/drawing/2014/main" xmlns="" id="{00000000-0008-0000-0D00-000005000000}"/>
            </a:ext>
          </a:extLst>
        </xdr:cNvPr>
        <xdr:cNvSpPr txBox="1"/>
      </xdr:nvSpPr>
      <xdr:spPr>
        <a:xfrm>
          <a:off x="1971675" y="4476750"/>
          <a:ext cx="828675"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a:t>Services</a:t>
          </a:r>
        </a:p>
      </xdr:txBody>
    </xdr:sp>
    <xdr:clientData/>
  </xdr:twoCellAnchor>
  <xdr:twoCellAnchor>
    <xdr:from>
      <xdr:col>6</xdr:col>
      <xdr:colOff>457199</xdr:colOff>
      <xdr:row>8</xdr:row>
      <xdr:rowOff>123823</xdr:rowOff>
    </xdr:from>
    <xdr:to>
      <xdr:col>8</xdr:col>
      <xdr:colOff>28574</xdr:colOff>
      <xdr:row>11</xdr:row>
      <xdr:rowOff>28574</xdr:rowOff>
    </xdr:to>
    <xdr:sp macro="" textlink="">
      <xdr:nvSpPr>
        <xdr:cNvPr id="6" name="TextBox 5">
          <a:hlinkClick xmlns:r="http://schemas.openxmlformats.org/officeDocument/2006/relationships" r:id="rId4"/>
          <a:extLst>
            <a:ext uri="{FF2B5EF4-FFF2-40B4-BE49-F238E27FC236}">
              <a16:creationId xmlns:a16="http://schemas.microsoft.com/office/drawing/2014/main" xmlns="" id="{00000000-0008-0000-0D00-000006000000}"/>
            </a:ext>
          </a:extLst>
        </xdr:cNvPr>
        <xdr:cNvSpPr txBox="1"/>
      </xdr:nvSpPr>
      <xdr:spPr>
        <a:xfrm>
          <a:off x="3667124" y="4476748"/>
          <a:ext cx="790575" cy="4762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a:t>Supervision</a:t>
          </a:r>
        </a:p>
      </xdr:txBody>
    </xdr:sp>
    <xdr:clientData/>
  </xdr:twoCellAnchor>
  <xdr:twoCellAnchor>
    <xdr:from>
      <xdr:col>8</xdr:col>
      <xdr:colOff>57203</xdr:colOff>
      <xdr:row>8</xdr:row>
      <xdr:rowOff>123824</xdr:rowOff>
    </xdr:from>
    <xdr:to>
      <xdr:col>9</xdr:col>
      <xdr:colOff>371474</xdr:colOff>
      <xdr:row>11</xdr:row>
      <xdr:rowOff>28576</xdr:rowOff>
    </xdr:to>
    <xdr:sp macro="" textlink="">
      <xdr:nvSpPr>
        <xdr:cNvPr id="7" name="TextBox 6">
          <a:hlinkClick xmlns:r="http://schemas.openxmlformats.org/officeDocument/2006/relationships" r:id="rId5"/>
          <a:extLst>
            <a:ext uri="{FF2B5EF4-FFF2-40B4-BE49-F238E27FC236}">
              <a16:creationId xmlns:a16="http://schemas.microsoft.com/office/drawing/2014/main" xmlns="" id="{00000000-0008-0000-0D00-000007000000}"/>
            </a:ext>
          </a:extLst>
        </xdr:cNvPr>
        <xdr:cNvSpPr txBox="1"/>
      </xdr:nvSpPr>
      <xdr:spPr>
        <a:xfrm>
          <a:off x="4486328" y="4476749"/>
          <a:ext cx="923871" cy="4762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a:t>Facility Infrastructure</a:t>
          </a:r>
        </a:p>
      </xdr:txBody>
    </xdr:sp>
    <xdr:clientData/>
  </xdr:twoCellAnchor>
  <xdr:twoCellAnchor>
    <xdr:from>
      <xdr:col>9</xdr:col>
      <xdr:colOff>400050</xdr:colOff>
      <xdr:row>8</xdr:row>
      <xdr:rowOff>123823</xdr:rowOff>
    </xdr:from>
    <xdr:to>
      <xdr:col>10</xdr:col>
      <xdr:colOff>514350</xdr:colOff>
      <xdr:row>11</xdr:row>
      <xdr:rowOff>28574</xdr:rowOff>
    </xdr:to>
    <xdr:sp macro="" textlink="">
      <xdr:nvSpPr>
        <xdr:cNvPr id="8" name="TextBox 7">
          <a:hlinkClick xmlns:r="http://schemas.openxmlformats.org/officeDocument/2006/relationships" r:id="rId6"/>
          <a:extLst>
            <a:ext uri="{FF2B5EF4-FFF2-40B4-BE49-F238E27FC236}">
              <a16:creationId xmlns:a16="http://schemas.microsoft.com/office/drawing/2014/main" xmlns="" id="{00000000-0008-0000-0D00-000008000000}"/>
            </a:ext>
          </a:extLst>
        </xdr:cNvPr>
        <xdr:cNvSpPr txBox="1"/>
      </xdr:nvSpPr>
      <xdr:spPr>
        <a:xfrm>
          <a:off x="5438775" y="4476748"/>
          <a:ext cx="723900" cy="4762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a:t>Referrals</a:t>
          </a:r>
        </a:p>
      </xdr:txBody>
    </xdr:sp>
    <xdr:clientData/>
  </xdr:twoCellAnchor>
  <xdr:twoCellAnchor>
    <xdr:from>
      <xdr:col>10</xdr:col>
      <xdr:colOff>538674</xdr:colOff>
      <xdr:row>8</xdr:row>
      <xdr:rowOff>123823</xdr:rowOff>
    </xdr:from>
    <xdr:to>
      <xdr:col>12</xdr:col>
      <xdr:colOff>190500</xdr:colOff>
      <xdr:row>11</xdr:row>
      <xdr:rowOff>28574</xdr:rowOff>
    </xdr:to>
    <xdr:sp macro="" textlink="">
      <xdr:nvSpPr>
        <xdr:cNvPr id="9" name="TextBox 8">
          <a:hlinkClick xmlns:r="http://schemas.openxmlformats.org/officeDocument/2006/relationships" r:id="rId7"/>
          <a:extLst>
            <a:ext uri="{FF2B5EF4-FFF2-40B4-BE49-F238E27FC236}">
              <a16:creationId xmlns:a16="http://schemas.microsoft.com/office/drawing/2014/main" xmlns="" id="{00000000-0008-0000-0D00-000009000000}"/>
            </a:ext>
          </a:extLst>
        </xdr:cNvPr>
        <xdr:cNvSpPr txBox="1"/>
      </xdr:nvSpPr>
      <xdr:spPr>
        <a:xfrm>
          <a:off x="6186999" y="4476748"/>
          <a:ext cx="871026" cy="4762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a:t>Drugs and Supplies</a:t>
          </a:r>
        </a:p>
      </xdr:txBody>
    </xdr:sp>
    <xdr:clientData/>
  </xdr:twoCellAnchor>
  <xdr:twoCellAnchor>
    <xdr:from>
      <xdr:col>2</xdr:col>
      <xdr:colOff>381000</xdr:colOff>
      <xdr:row>8</xdr:row>
      <xdr:rowOff>123825</xdr:rowOff>
    </xdr:from>
    <xdr:to>
      <xdr:col>3</xdr:col>
      <xdr:colOff>561975</xdr:colOff>
      <xdr:row>11</xdr:row>
      <xdr:rowOff>28575</xdr:rowOff>
    </xdr:to>
    <xdr:sp macro="" textlink="">
      <xdr:nvSpPr>
        <xdr:cNvPr id="10" name="TextBox 9">
          <a:hlinkClick xmlns:r="http://schemas.openxmlformats.org/officeDocument/2006/relationships" r:id="rId8"/>
          <a:extLst>
            <a:ext uri="{FF2B5EF4-FFF2-40B4-BE49-F238E27FC236}">
              <a16:creationId xmlns:a16="http://schemas.microsoft.com/office/drawing/2014/main" xmlns="" id="{00000000-0008-0000-0D00-00000A000000}"/>
            </a:ext>
          </a:extLst>
        </xdr:cNvPr>
        <xdr:cNvSpPr txBox="1"/>
      </xdr:nvSpPr>
      <xdr:spPr>
        <a:xfrm>
          <a:off x="1152525" y="4476750"/>
          <a:ext cx="790575"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a:t>Counseling</a:t>
          </a:r>
        </a:p>
      </xdr:txBody>
    </xdr:sp>
    <xdr:clientData/>
  </xdr:twoCellAnchor>
  <xdr:oneCellAnchor>
    <xdr:from>
      <xdr:col>1</xdr:col>
      <xdr:colOff>292651</xdr:colOff>
      <xdr:row>2</xdr:row>
      <xdr:rowOff>123825</xdr:rowOff>
    </xdr:from>
    <xdr:ext cx="276190" cy="3342996"/>
    <xdr:pic>
      <xdr:nvPicPr>
        <xdr:cNvPr id="12" name="Picture 11">
          <a:extLst>
            <a:ext uri="{FF2B5EF4-FFF2-40B4-BE49-F238E27FC236}">
              <a16:creationId xmlns:a16="http://schemas.microsoft.com/office/drawing/2014/main" xmlns="" id="{00000000-0008-0000-0D00-00000C000000}"/>
            </a:ext>
          </a:extLst>
        </xdr:cNvPr>
        <xdr:cNvPicPr>
          <a:picLocks noChangeAspect="1"/>
        </xdr:cNvPicPr>
      </xdr:nvPicPr>
      <xdr:blipFill>
        <a:blip xmlns:r="http://schemas.openxmlformats.org/officeDocument/2006/relationships" r:embed="rId9"/>
        <a:stretch>
          <a:fillRect/>
        </a:stretch>
      </xdr:blipFill>
      <xdr:spPr>
        <a:xfrm rot="16200000">
          <a:off x="-1078827" y="2704978"/>
          <a:ext cx="3342996" cy="276190"/>
        </a:xfrm>
        <a:prstGeom prst="rect">
          <a:avLst/>
        </a:prstGeom>
      </xdr:spPr>
    </xdr:pic>
    <xdr:clientData/>
  </xdr:oneCellAnchor>
  <xdr:twoCellAnchor>
    <xdr:from>
      <xdr:col>0</xdr:col>
      <xdr:colOff>0</xdr:colOff>
      <xdr:row>9</xdr:row>
      <xdr:rowOff>0</xdr:rowOff>
    </xdr:from>
    <xdr:to>
      <xdr:col>2</xdr:col>
      <xdr:colOff>447675</xdr:colOff>
      <xdr:row>12</xdr:row>
      <xdr:rowOff>66675</xdr:rowOff>
    </xdr:to>
    <xdr:sp macro="" textlink="">
      <xdr:nvSpPr>
        <xdr:cNvPr id="13" name="TextBox 12">
          <a:extLst>
            <a:ext uri="{FF2B5EF4-FFF2-40B4-BE49-F238E27FC236}">
              <a16:creationId xmlns:a16="http://schemas.microsoft.com/office/drawing/2014/main" xmlns="" id="{00000000-0008-0000-0D00-00000D000000}"/>
            </a:ext>
          </a:extLst>
        </xdr:cNvPr>
        <xdr:cNvSpPr txBox="1"/>
      </xdr:nvSpPr>
      <xdr:spPr>
        <a:xfrm>
          <a:off x="0" y="4543425"/>
          <a:ext cx="1219200"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Needs Improvement</a:t>
          </a:r>
        </a:p>
        <a:p>
          <a:pPr algn="ctr"/>
          <a:r>
            <a:rPr lang="en-US" sz="1100" b="1"/>
            <a:t>0%</a:t>
          </a:r>
        </a:p>
      </xdr:txBody>
    </xdr:sp>
    <xdr:clientData/>
  </xdr:twoCellAnchor>
  <xdr:twoCellAnchor>
    <xdr:from>
      <xdr:col>0</xdr:col>
      <xdr:colOff>111918</xdr:colOff>
      <xdr:row>1</xdr:row>
      <xdr:rowOff>28575</xdr:rowOff>
    </xdr:from>
    <xdr:to>
      <xdr:col>2</xdr:col>
      <xdr:colOff>409575</xdr:colOff>
      <xdr:row>2</xdr:row>
      <xdr:rowOff>171450</xdr:rowOff>
    </xdr:to>
    <xdr:sp macro="" textlink="">
      <xdr:nvSpPr>
        <xdr:cNvPr id="14" name="TextBox 13">
          <a:extLst>
            <a:ext uri="{FF2B5EF4-FFF2-40B4-BE49-F238E27FC236}">
              <a16:creationId xmlns:a16="http://schemas.microsoft.com/office/drawing/2014/main" xmlns="" id="{00000000-0008-0000-0D00-00000E000000}"/>
            </a:ext>
          </a:extLst>
        </xdr:cNvPr>
        <xdr:cNvSpPr txBox="1"/>
      </xdr:nvSpPr>
      <xdr:spPr>
        <a:xfrm>
          <a:off x="111918" y="552450"/>
          <a:ext cx="1069182"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Meets Expectations</a:t>
          </a:r>
        </a:p>
        <a:p>
          <a:pPr algn="ctr"/>
          <a:r>
            <a:rPr lang="en-US" sz="1100" b="1"/>
            <a:t>100%</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1771650</xdr:colOff>
      <xdr:row>2</xdr:row>
      <xdr:rowOff>47627</xdr:rowOff>
    </xdr:from>
    <xdr:to>
      <xdr:col>4</xdr:col>
      <xdr:colOff>3124200</xdr:colOff>
      <xdr:row>2</xdr:row>
      <xdr:rowOff>485775</xdr:rowOff>
    </xdr:to>
    <xdr:sp macro="" textlink="">
      <xdr:nvSpPr>
        <xdr:cNvPr id="4" name="TextBox 3">
          <a:extLst>
            <a:ext uri="{FF2B5EF4-FFF2-40B4-BE49-F238E27FC236}">
              <a16:creationId xmlns:a16="http://schemas.microsoft.com/office/drawing/2014/main" xmlns="" id="{00000000-0008-0000-0E00-000004000000}"/>
            </a:ext>
          </a:extLst>
        </xdr:cNvPr>
        <xdr:cNvSpPr txBox="1"/>
      </xdr:nvSpPr>
      <xdr:spPr>
        <a:xfrm>
          <a:off x="5867400" y="733427"/>
          <a:ext cx="1352550" cy="4381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Meets Expectations</a:t>
          </a:r>
        </a:p>
        <a:p>
          <a:pPr algn="ctr"/>
          <a:r>
            <a:rPr lang="en-US" sz="1100" b="1"/>
            <a:t>100%</a:t>
          </a:r>
        </a:p>
      </xdr:txBody>
    </xdr:sp>
    <xdr:clientData/>
  </xdr:twoCellAnchor>
  <xdr:oneCellAnchor>
    <xdr:from>
      <xdr:col>0</xdr:col>
      <xdr:colOff>1693068</xdr:colOff>
      <xdr:row>2</xdr:row>
      <xdr:rowOff>142874</xdr:rowOff>
    </xdr:from>
    <xdr:ext cx="4161905" cy="276190"/>
    <xdr:pic>
      <xdr:nvPicPr>
        <xdr:cNvPr id="5" name="Picture 4">
          <a:extLst>
            <a:ext uri="{FF2B5EF4-FFF2-40B4-BE49-F238E27FC236}">
              <a16:creationId xmlns:a16="http://schemas.microsoft.com/office/drawing/2014/main" xmlns="" id="{00000000-0008-0000-0E00-000005000000}"/>
            </a:ext>
          </a:extLst>
        </xdr:cNvPr>
        <xdr:cNvPicPr>
          <a:picLocks noChangeAspect="1"/>
        </xdr:cNvPicPr>
      </xdr:nvPicPr>
      <xdr:blipFill>
        <a:blip xmlns:r="http://schemas.openxmlformats.org/officeDocument/2006/relationships" r:embed="rId1"/>
        <a:stretch>
          <a:fillRect/>
        </a:stretch>
      </xdr:blipFill>
      <xdr:spPr>
        <a:xfrm>
          <a:off x="1693068" y="828674"/>
          <a:ext cx="4161905" cy="276190"/>
        </a:xfrm>
        <a:prstGeom prst="rect">
          <a:avLst/>
        </a:prstGeom>
      </xdr:spPr>
    </xdr:pic>
    <xdr:clientData/>
  </xdr:oneCellAnchor>
  <xdr:twoCellAnchor>
    <xdr:from>
      <xdr:col>0</xdr:col>
      <xdr:colOff>76200</xdr:colOff>
      <xdr:row>2</xdr:row>
      <xdr:rowOff>57150</xdr:rowOff>
    </xdr:from>
    <xdr:to>
      <xdr:col>0</xdr:col>
      <xdr:colOff>1533525</xdr:colOff>
      <xdr:row>2</xdr:row>
      <xdr:rowOff>504824</xdr:rowOff>
    </xdr:to>
    <xdr:sp macro="" textlink="">
      <xdr:nvSpPr>
        <xdr:cNvPr id="6" name="TextBox 5">
          <a:extLst>
            <a:ext uri="{FF2B5EF4-FFF2-40B4-BE49-F238E27FC236}">
              <a16:creationId xmlns:a16="http://schemas.microsoft.com/office/drawing/2014/main" xmlns="" id="{00000000-0008-0000-0E00-000006000000}"/>
            </a:ext>
          </a:extLst>
        </xdr:cNvPr>
        <xdr:cNvSpPr txBox="1"/>
      </xdr:nvSpPr>
      <xdr:spPr>
        <a:xfrm>
          <a:off x="76200" y="742950"/>
          <a:ext cx="1457325" cy="4476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Needs Improvement</a:t>
          </a:r>
        </a:p>
        <a:p>
          <a:pPr algn="ctr"/>
          <a:r>
            <a:rPr lang="en-US" sz="1100" b="1"/>
            <a:t>0%</a:t>
          </a:r>
        </a:p>
      </xdr:txBody>
    </xdr:sp>
    <xdr:clientData/>
  </xdr:twoCellAnchor>
  <xdr:twoCellAnchor>
    <xdr:from>
      <xdr:col>4</xdr:col>
      <xdr:colOff>409576</xdr:colOff>
      <xdr:row>2</xdr:row>
      <xdr:rowOff>66676</xdr:rowOff>
    </xdr:from>
    <xdr:to>
      <xdr:col>5</xdr:col>
      <xdr:colOff>702469</xdr:colOff>
      <xdr:row>2</xdr:row>
      <xdr:rowOff>504824</xdr:rowOff>
    </xdr:to>
    <xdr:sp macro="" textlink="">
      <xdr:nvSpPr>
        <xdr:cNvPr id="7" name="TextBox 6">
          <a:extLst>
            <a:ext uri="{FF2B5EF4-FFF2-40B4-BE49-F238E27FC236}">
              <a16:creationId xmlns:a16="http://schemas.microsoft.com/office/drawing/2014/main" xmlns="" id="{00000000-0008-0000-0E00-000007000000}"/>
            </a:ext>
          </a:extLst>
        </xdr:cNvPr>
        <xdr:cNvSpPr txBox="1"/>
      </xdr:nvSpPr>
      <xdr:spPr>
        <a:xfrm>
          <a:off x="6029326" y="752476"/>
          <a:ext cx="1388268" cy="4381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Meets Expectations</a:t>
          </a:r>
        </a:p>
        <a:p>
          <a:pPr algn="ctr"/>
          <a:r>
            <a:rPr lang="en-US" sz="1100" b="1"/>
            <a:t>100%</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1771650</xdr:colOff>
      <xdr:row>2</xdr:row>
      <xdr:rowOff>47627</xdr:rowOff>
    </xdr:from>
    <xdr:to>
      <xdr:col>4</xdr:col>
      <xdr:colOff>3124200</xdr:colOff>
      <xdr:row>2</xdr:row>
      <xdr:rowOff>485775</xdr:rowOff>
    </xdr:to>
    <xdr:sp macro="" textlink="">
      <xdr:nvSpPr>
        <xdr:cNvPr id="4" name="TextBox 3">
          <a:extLst>
            <a:ext uri="{FF2B5EF4-FFF2-40B4-BE49-F238E27FC236}">
              <a16:creationId xmlns:a16="http://schemas.microsoft.com/office/drawing/2014/main" xmlns="" id="{00000000-0008-0000-0F00-000004000000}"/>
            </a:ext>
          </a:extLst>
        </xdr:cNvPr>
        <xdr:cNvSpPr txBox="1"/>
      </xdr:nvSpPr>
      <xdr:spPr>
        <a:xfrm>
          <a:off x="5867400" y="733427"/>
          <a:ext cx="1352550" cy="4381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Meets Expectations</a:t>
          </a:r>
        </a:p>
        <a:p>
          <a:pPr algn="ctr"/>
          <a:r>
            <a:rPr lang="en-US" sz="1100" b="1"/>
            <a:t>1</a:t>
          </a:r>
        </a:p>
      </xdr:txBody>
    </xdr:sp>
    <xdr:clientData/>
  </xdr:twoCellAnchor>
  <xdr:oneCellAnchor>
    <xdr:from>
      <xdr:col>0</xdr:col>
      <xdr:colOff>1788318</xdr:colOff>
      <xdr:row>2</xdr:row>
      <xdr:rowOff>123824</xdr:rowOff>
    </xdr:from>
    <xdr:ext cx="4161905" cy="276190"/>
    <xdr:pic>
      <xdr:nvPicPr>
        <xdr:cNvPr id="5" name="Picture 4">
          <a:extLst>
            <a:ext uri="{FF2B5EF4-FFF2-40B4-BE49-F238E27FC236}">
              <a16:creationId xmlns:a16="http://schemas.microsoft.com/office/drawing/2014/main" xmlns="" id="{00000000-0008-0000-0F00-000005000000}"/>
            </a:ext>
          </a:extLst>
        </xdr:cNvPr>
        <xdr:cNvPicPr>
          <a:picLocks noChangeAspect="1"/>
        </xdr:cNvPicPr>
      </xdr:nvPicPr>
      <xdr:blipFill>
        <a:blip xmlns:r="http://schemas.openxmlformats.org/officeDocument/2006/relationships" r:embed="rId1"/>
        <a:stretch>
          <a:fillRect/>
        </a:stretch>
      </xdr:blipFill>
      <xdr:spPr>
        <a:xfrm>
          <a:off x="1788318" y="809624"/>
          <a:ext cx="4161905" cy="276190"/>
        </a:xfrm>
        <a:prstGeom prst="rect">
          <a:avLst/>
        </a:prstGeom>
      </xdr:spPr>
    </xdr:pic>
    <xdr:clientData/>
  </xdr:oneCellAnchor>
  <xdr:twoCellAnchor>
    <xdr:from>
      <xdr:col>0</xdr:col>
      <xdr:colOff>323850</xdr:colOff>
      <xdr:row>2</xdr:row>
      <xdr:rowOff>47625</xdr:rowOff>
    </xdr:from>
    <xdr:to>
      <xdr:col>0</xdr:col>
      <xdr:colOff>1781175</xdr:colOff>
      <xdr:row>2</xdr:row>
      <xdr:rowOff>495299</xdr:rowOff>
    </xdr:to>
    <xdr:sp macro="" textlink="">
      <xdr:nvSpPr>
        <xdr:cNvPr id="6" name="TextBox 5">
          <a:extLst>
            <a:ext uri="{FF2B5EF4-FFF2-40B4-BE49-F238E27FC236}">
              <a16:creationId xmlns:a16="http://schemas.microsoft.com/office/drawing/2014/main" xmlns="" id="{00000000-0008-0000-0F00-000006000000}"/>
            </a:ext>
          </a:extLst>
        </xdr:cNvPr>
        <xdr:cNvSpPr txBox="1"/>
      </xdr:nvSpPr>
      <xdr:spPr>
        <a:xfrm>
          <a:off x="323850" y="733425"/>
          <a:ext cx="1457325" cy="4476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Needs Improvement</a:t>
          </a:r>
        </a:p>
        <a:p>
          <a:pPr algn="ctr"/>
          <a:r>
            <a:rPr lang="en-US" sz="1100" b="1"/>
            <a:t>0%</a:t>
          </a:r>
        </a:p>
      </xdr:txBody>
    </xdr:sp>
    <xdr:clientData/>
  </xdr:twoCellAnchor>
  <xdr:twoCellAnchor>
    <xdr:from>
      <xdr:col>4</xdr:col>
      <xdr:colOff>666750</xdr:colOff>
      <xdr:row>2</xdr:row>
      <xdr:rowOff>38101</xdr:rowOff>
    </xdr:from>
    <xdr:to>
      <xdr:col>5</xdr:col>
      <xdr:colOff>492918</xdr:colOff>
      <xdr:row>2</xdr:row>
      <xdr:rowOff>476249</xdr:rowOff>
    </xdr:to>
    <xdr:sp macro="" textlink="">
      <xdr:nvSpPr>
        <xdr:cNvPr id="7" name="TextBox 6">
          <a:extLst>
            <a:ext uri="{FF2B5EF4-FFF2-40B4-BE49-F238E27FC236}">
              <a16:creationId xmlns:a16="http://schemas.microsoft.com/office/drawing/2014/main" xmlns="" id="{00000000-0008-0000-0F00-000007000000}"/>
            </a:ext>
          </a:extLst>
        </xdr:cNvPr>
        <xdr:cNvSpPr txBox="1"/>
      </xdr:nvSpPr>
      <xdr:spPr>
        <a:xfrm>
          <a:off x="5943600" y="723901"/>
          <a:ext cx="1350168" cy="4381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Meets Expectations</a:t>
          </a:r>
        </a:p>
        <a:p>
          <a:pPr algn="ctr"/>
          <a:r>
            <a:rPr lang="en-US" sz="1100" b="1"/>
            <a:t>100%</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1</xdr:col>
      <xdr:colOff>169068</xdr:colOff>
      <xdr:row>2</xdr:row>
      <xdr:rowOff>142873</xdr:rowOff>
    </xdr:from>
    <xdr:ext cx="4161905" cy="276190"/>
    <xdr:pic>
      <xdr:nvPicPr>
        <xdr:cNvPr id="8" name="Picture 7">
          <a:extLst>
            <a:ext uri="{FF2B5EF4-FFF2-40B4-BE49-F238E27FC236}">
              <a16:creationId xmlns:a16="http://schemas.microsoft.com/office/drawing/2014/main" xmlns="" id="{00000000-0008-0000-1000-000008000000}"/>
            </a:ext>
          </a:extLst>
        </xdr:cNvPr>
        <xdr:cNvPicPr>
          <a:picLocks noChangeAspect="1"/>
        </xdr:cNvPicPr>
      </xdr:nvPicPr>
      <xdr:blipFill>
        <a:blip xmlns:r="http://schemas.openxmlformats.org/officeDocument/2006/relationships" r:embed="rId1"/>
        <a:stretch>
          <a:fillRect/>
        </a:stretch>
      </xdr:blipFill>
      <xdr:spPr>
        <a:xfrm>
          <a:off x="2197893" y="781048"/>
          <a:ext cx="4161905" cy="276190"/>
        </a:xfrm>
        <a:prstGeom prst="rect">
          <a:avLst/>
        </a:prstGeom>
      </xdr:spPr>
    </xdr:pic>
    <xdr:clientData/>
  </xdr:oneCellAnchor>
  <xdr:twoCellAnchor>
    <xdr:from>
      <xdr:col>0</xdr:col>
      <xdr:colOff>685800</xdr:colOff>
      <xdr:row>2</xdr:row>
      <xdr:rowOff>38099</xdr:rowOff>
    </xdr:from>
    <xdr:to>
      <xdr:col>1</xdr:col>
      <xdr:colOff>114300</xdr:colOff>
      <xdr:row>2</xdr:row>
      <xdr:rowOff>485773</xdr:rowOff>
    </xdr:to>
    <xdr:sp macro="" textlink="">
      <xdr:nvSpPr>
        <xdr:cNvPr id="9" name="TextBox 8">
          <a:extLst>
            <a:ext uri="{FF2B5EF4-FFF2-40B4-BE49-F238E27FC236}">
              <a16:creationId xmlns:a16="http://schemas.microsoft.com/office/drawing/2014/main" xmlns="" id="{00000000-0008-0000-1000-000009000000}"/>
            </a:ext>
          </a:extLst>
        </xdr:cNvPr>
        <xdr:cNvSpPr txBox="1"/>
      </xdr:nvSpPr>
      <xdr:spPr>
        <a:xfrm>
          <a:off x="685800" y="676274"/>
          <a:ext cx="1457325" cy="4476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Needs Improvement</a:t>
          </a:r>
        </a:p>
        <a:p>
          <a:pPr algn="ctr"/>
          <a:r>
            <a:rPr lang="en-US" sz="1100" b="1"/>
            <a:t>0%</a:t>
          </a:r>
        </a:p>
      </xdr:txBody>
    </xdr:sp>
    <xdr:clientData/>
  </xdr:twoCellAnchor>
  <xdr:twoCellAnchor>
    <xdr:from>
      <xdr:col>4</xdr:col>
      <xdr:colOff>740568</xdr:colOff>
      <xdr:row>2</xdr:row>
      <xdr:rowOff>9525</xdr:rowOff>
    </xdr:from>
    <xdr:to>
      <xdr:col>5</xdr:col>
      <xdr:colOff>769143</xdr:colOff>
      <xdr:row>2</xdr:row>
      <xdr:rowOff>447673</xdr:rowOff>
    </xdr:to>
    <xdr:sp macro="" textlink="">
      <xdr:nvSpPr>
        <xdr:cNvPr id="10" name="TextBox 9">
          <a:extLst>
            <a:ext uri="{FF2B5EF4-FFF2-40B4-BE49-F238E27FC236}">
              <a16:creationId xmlns:a16="http://schemas.microsoft.com/office/drawing/2014/main" xmlns="" id="{00000000-0008-0000-1000-00000A000000}"/>
            </a:ext>
          </a:extLst>
        </xdr:cNvPr>
        <xdr:cNvSpPr txBox="1"/>
      </xdr:nvSpPr>
      <xdr:spPr>
        <a:xfrm>
          <a:off x="6398418" y="647700"/>
          <a:ext cx="1419225" cy="4381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Meets Expectations</a:t>
          </a:r>
        </a:p>
        <a:p>
          <a:pPr algn="ctr"/>
          <a:r>
            <a:rPr lang="en-US" sz="1100" b="1"/>
            <a:t>100%</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1485900</xdr:colOff>
      <xdr:row>2</xdr:row>
      <xdr:rowOff>104774</xdr:rowOff>
    </xdr:from>
    <xdr:ext cx="4161905" cy="276190"/>
    <xdr:pic>
      <xdr:nvPicPr>
        <xdr:cNvPr id="5" name="Picture 4">
          <a:extLst>
            <a:ext uri="{FF2B5EF4-FFF2-40B4-BE49-F238E27FC236}">
              <a16:creationId xmlns:a16="http://schemas.microsoft.com/office/drawing/2014/main" xmlns="" id="{00000000-0008-0000-1100-000005000000}"/>
            </a:ext>
          </a:extLst>
        </xdr:cNvPr>
        <xdr:cNvPicPr>
          <a:picLocks noChangeAspect="1"/>
        </xdr:cNvPicPr>
      </xdr:nvPicPr>
      <xdr:blipFill>
        <a:blip xmlns:r="http://schemas.openxmlformats.org/officeDocument/2006/relationships" r:embed="rId1"/>
        <a:stretch>
          <a:fillRect/>
        </a:stretch>
      </xdr:blipFill>
      <xdr:spPr>
        <a:xfrm>
          <a:off x="1485900" y="828674"/>
          <a:ext cx="4161905" cy="276190"/>
        </a:xfrm>
        <a:prstGeom prst="rect">
          <a:avLst/>
        </a:prstGeom>
      </xdr:spPr>
    </xdr:pic>
    <xdr:clientData/>
  </xdr:oneCellAnchor>
  <xdr:twoCellAnchor>
    <xdr:from>
      <xdr:col>0</xdr:col>
      <xdr:colOff>85725</xdr:colOff>
      <xdr:row>2</xdr:row>
      <xdr:rowOff>38100</xdr:rowOff>
    </xdr:from>
    <xdr:to>
      <xdr:col>0</xdr:col>
      <xdr:colOff>1485900</xdr:colOff>
      <xdr:row>2</xdr:row>
      <xdr:rowOff>476250</xdr:rowOff>
    </xdr:to>
    <xdr:sp macro="" textlink="">
      <xdr:nvSpPr>
        <xdr:cNvPr id="6" name="TextBox 5">
          <a:extLst>
            <a:ext uri="{FF2B5EF4-FFF2-40B4-BE49-F238E27FC236}">
              <a16:creationId xmlns:a16="http://schemas.microsoft.com/office/drawing/2014/main" xmlns="" id="{00000000-0008-0000-1100-000006000000}"/>
            </a:ext>
          </a:extLst>
        </xdr:cNvPr>
        <xdr:cNvSpPr txBox="1"/>
      </xdr:nvSpPr>
      <xdr:spPr>
        <a:xfrm>
          <a:off x="85725" y="762000"/>
          <a:ext cx="1400175"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Needs Improvement</a:t>
          </a:r>
        </a:p>
        <a:p>
          <a:pPr algn="ctr"/>
          <a:r>
            <a:rPr lang="en-US" sz="1100" b="1"/>
            <a:t>0%</a:t>
          </a:r>
        </a:p>
      </xdr:txBody>
    </xdr:sp>
    <xdr:clientData/>
  </xdr:twoCellAnchor>
  <xdr:twoCellAnchor>
    <xdr:from>
      <xdr:col>4</xdr:col>
      <xdr:colOff>962026</xdr:colOff>
      <xdr:row>2</xdr:row>
      <xdr:rowOff>47626</xdr:rowOff>
    </xdr:from>
    <xdr:to>
      <xdr:col>5</xdr:col>
      <xdr:colOff>1133475</xdr:colOff>
      <xdr:row>2</xdr:row>
      <xdr:rowOff>485774</xdr:rowOff>
    </xdr:to>
    <xdr:sp macro="" textlink="">
      <xdr:nvSpPr>
        <xdr:cNvPr id="7" name="TextBox 6">
          <a:extLst>
            <a:ext uri="{FF2B5EF4-FFF2-40B4-BE49-F238E27FC236}">
              <a16:creationId xmlns:a16="http://schemas.microsoft.com/office/drawing/2014/main" xmlns="" id="{00000000-0008-0000-1100-000007000000}"/>
            </a:ext>
          </a:extLst>
        </xdr:cNvPr>
        <xdr:cNvSpPr txBox="1"/>
      </xdr:nvSpPr>
      <xdr:spPr>
        <a:xfrm>
          <a:off x="5648326" y="771526"/>
          <a:ext cx="1343024" cy="4381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Meets Expectations</a:t>
          </a:r>
        </a:p>
        <a:p>
          <a:pPr algn="ctr"/>
          <a:r>
            <a:rPr lang="en-US" sz="1100" b="1"/>
            <a:t>100%</a:t>
          </a: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1</xdr:col>
      <xdr:colOff>111918</xdr:colOff>
      <xdr:row>2</xdr:row>
      <xdr:rowOff>95249</xdr:rowOff>
    </xdr:from>
    <xdr:ext cx="4161905" cy="276190"/>
    <xdr:pic>
      <xdr:nvPicPr>
        <xdr:cNvPr id="11" name="Picture 10">
          <a:extLst>
            <a:ext uri="{FF2B5EF4-FFF2-40B4-BE49-F238E27FC236}">
              <a16:creationId xmlns:a16="http://schemas.microsoft.com/office/drawing/2014/main" xmlns="" id="{00000000-0008-0000-1200-00000B000000}"/>
            </a:ext>
          </a:extLst>
        </xdr:cNvPr>
        <xdr:cNvPicPr>
          <a:picLocks noChangeAspect="1"/>
        </xdr:cNvPicPr>
      </xdr:nvPicPr>
      <xdr:blipFill>
        <a:blip xmlns:r="http://schemas.openxmlformats.org/officeDocument/2006/relationships" r:embed="rId1"/>
        <a:stretch>
          <a:fillRect/>
        </a:stretch>
      </xdr:blipFill>
      <xdr:spPr>
        <a:xfrm>
          <a:off x="1959768" y="742949"/>
          <a:ext cx="4161905" cy="276190"/>
        </a:xfrm>
        <a:prstGeom prst="rect">
          <a:avLst/>
        </a:prstGeom>
      </xdr:spPr>
    </xdr:pic>
    <xdr:clientData/>
  </xdr:oneCellAnchor>
  <xdr:twoCellAnchor>
    <xdr:from>
      <xdr:col>0</xdr:col>
      <xdr:colOff>581025</xdr:colOff>
      <xdr:row>2</xdr:row>
      <xdr:rowOff>57150</xdr:rowOff>
    </xdr:from>
    <xdr:to>
      <xdr:col>1</xdr:col>
      <xdr:colOff>133350</xdr:colOff>
      <xdr:row>2</xdr:row>
      <xdr:rowOff>504826</xdr:rowOff>
    </xdr:to>
    <xdr:sp macro="" textlink="">
      <xdr:nvSpPr>
        <xdr:cNvPr id="12" name="TextBox 11">
          <a:extLst>
            <a:ext uri="{FF2B5EF4-FFF2-40B4-BE49-F238E27FC236}">
              <a16:creationId xmlns:a16="http://schemas.microsoft.com/office/drawing/2014/main" xmlns="" id="{00000000-0008-0000-1200-00000C000000}"/>
            </a:ext>
          </a:extLst>
        </xdr:cNvPr>
        <xdr:cNvSpPr txBox="1"/>
      </xdr:nvSpPr>
      <xdr:spPr>
        <a:xfrm>
          <a:off x="581025" y="704850"/>
          <a:ext cx="1400175" cy="447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Needs Improvement</a:t>
          </a:r>
        </a:p>
        <a:p>
          <a:pPr algn="ctr"/>
          <a:r>
            <a:rPr lang="en-US" sz="1100" b="1"/>
            <a:t>0%</a:t>
          </a:r>
        </a:p>
      </xdr:txBody>
    </xdr:sp>
    <xdr:clientData/>
  </xdr:twoCellAnchor>
  <xdr:twoCellAnchor>
    <xdr:from>
      <xdr:col>4</xdr:col>
      <xdr:colOff>638175</xdr:colOff>
      <xdr:row>2</xdr:row>
      <xdr:rowOff>66676</xdr:rowOff>
    </xdr:from>
    <xdr:to>
      <xdr:col>5</xdr:col>
      <xdr:colOff>657224</xdr:colOff>
      <xdr:row>2</xdr:row>
      <xdr:rowOff>533401</xdr:rowOff>
    </xdr:to>
    <xdr:sp macro="" textlink="">
      <xdr:nvSpPr>
        <xdr:cNvPr id="13" name="TextBox 12">
          <a:extLst>
            <a:ext uri="{FF2B5EF4-FFF2-40B4-BE49-F238E27FC236}">
              <a16:creationId xmlns:a16="http://schemas.microsoft.com/office/drawing/2014/main" xmlns="" id="{00000000-0008-0000-1200-00000D000000}"/>
            </a:ext>
          </a:extLst>
        </xdr:cNvPr>
        <xdr:cNvSpPr txBox="1"/>
      </xdr:nvSpPr>
      <xdr:spPr>
        <a:xfrm>
          <a:off x="6172200" y="714376"/>
          <a:ext cx="1371599" cy="466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Meets Expectations</a:t>
          </a:r>
        </a:p>
        <a:p>
          <a:pPr algn="ctr"/>
          <a:r>
            <a:rPr lang="en-US" sz="1100" b="1"/>
            <a:t>100%</a:t>
          </a: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0</xdr:col>
      <xdr:colOff>1740693</xdr:colOff>
      <xdr:row>2</xdr:row>
      <xdr:rowOff>66673</xdr:rowOff>
    </xdr:from>
    <xdr:ext cx="4161905" cy="276190"/>
    <xdr:pic>
      <xdr:nvPicPr>
        <xdr:cNvPr id="5" name="Picture 4">
          <a:extLst>
            <a:ext uri="{FF2B5EF4-FFF2-40B4-BE49-F238E27FC236}">
              <a16:creationId xmlns:a16="http://schemas.microsoft.com/office/drawing/2014/main" xmlns="" id="{00000000-0008-0000-1300-000005000000}"/>
            </a:ext>
          </a:extLst>
        </xdr:cNvPr>
        <xdr:cNvPicPr>
          <a:picLocks noChangeAspect="1"/>
        </xdr:cNvPicPr>
      </xdr:nvPicPr>
      <xdr:blipFill>
        <a:blip xmlns:r="http://schemas.openxmlformats.org/officeDocument/2006/relationships" r:embed="rId1"/>
        <a:stretch>
          <a:fillRect/>
        </a:stretch>
      </xdr:blipFill>
      <xdr:spPr>
        <a:xfrm>
          <a:off x="1740693" y="819148"/>
          <a:ext cx="4161905" cy="276190"/>
        </a:xfrm>
        <a:prstGeom prst="rect">
          <a:avLst/>
        </a:prstGeom>
      </xdr:spPr>
    </xdr:pic>
    <xdr:clientData/>
  </xdr:oneCellAnchor>
  <xdr:twoCellAnchor>
    <xdr:from>
      <xdr:col>0</xdr:col>
      <xdr:colOff>361950</xdr:colOff>
      <xdr:row>2</xdr:row>
      <xdr:rowOff>28574</xdr:rowOff>
    </xdr:from>
    <xdr:to>
      <xdr:col>0</xdr:col>
      <xdr:colOff>1762125</xdr:colOff>
      <xdr:row>2</xdr:row>
      <xdr:rowOff>476250</xdr:rowOff>
    </xdr:to>
    <xdr:sp macro="" textlink="">
      <xdr:nvSpPr>
        <xdr:cNvPr id="6" name="TextBox 5">
          <a:extLst>
            <a:ext uri="{FF2B5EF4-FFF2-40B4-BE49-F238E27FC236}">
              <a16:creationId xmlns:a16="http://schemas.microsoft.com/office/drawing/2014/main" xmlns="" id="{00000000-0008-0000-1300-000006000000}"/>
            </a:ext>
          </a:extLst>
        </xdr:cNvPr>
        <xdr:cNvSpPr txBox="1"/>
      </xdr:nvSpPr>
      <xdr:spPr>
        <a:xfrm>
          <a:off x="361950" y="781049"/>
          <a:ext cx="1400175" cy="447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Needs Improvement</a:t>
          </a:r>
        </a:p>
        <a:p>
          <a:pPr algn="ctr"/>
          <a:r>
            <a:rPr lang="en-US" sz="1100" b="1"/>
            <a:t>0%</a:t>
          </a:r>
        </a:p>
      </xdr:txBody>
    </xdr:sp>
    <xdr:clientData/>
  </xdr:twoCellAnchor>
  <xdr:twoCellAnchor>
    <xdr:from>
      <xdr:col>4</xdr:col>
      <xdr:colOff>923925</xdr:colOff>
      <xdr:row>2</xdr:row>
      <xdr:rowOff>38100</xdr:rowOff>
    </xdr:from>
    <xdr:to>
      <xdr:col>5</xdr:col>
      <xdr:colOff>866774</xdr:colOff>
      <xdr:row>3</xdr:row>
      <xdr:rowOff>0</xdr:rowOff>
    </xdr:to>
    <xdr:sp macro="" textlink="">
      <xdr:nvSpPr>
        <xdr:cNvPr id="7" name="TextBox 6">
          <a:extLst>
            <a:ext uri="{FF2B5EF4-FFF2-40B4-BE49-F238E27FC236}">
              <a16:creationId xmlns:a16="http://schemas.microsoft.com/office/drawing/2014/main" xmlns="" id="{00000000-0008-0000-1300-000007000000}"/>
            </a:ext>
          </a:extLst>
        </xdr:cNvPr>
        <xdr:cNvSpPr txBox="1"/>
      </xdr:nvSpPr>
      <xdr:spPr>
        <a:xfrm>
          <a:off x="5953125" y="790575"/>
          <a:ext cx="1371599" cy="466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Meets Expectations</a:t>
          </a:r>
        </a:p>
        <a:p>
          <a:pPr algn="ctr"/>
          <a:r>
            <a:rPr lang="en-US" sz="1100" b="1"/>
            <a:t>100%</a:t>
          </a: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0</xdr:col>
      <xdr:colOff>1378743</xdr:colOff>
      <xdr:row>2</xdr:row>
      <xdr:rowOff>85724</xdr:rowOff>
    </xdr:from>
    <xdr:ext cx="4161905" cy="276190"/>
    <xdr:pic>
      <xdr:nvPicPr>
        <xdr:cNvPr id="5" name="Picture 4">
          <a:extLst>
            <a:ext uri="{FF2B5EF4-FFF2-40B4-BE49-F238E27FC236}">
              <a16:creationId xmlns:a16="http://schemas.microsoft.com/office/drawing/2014/main" xmlns="" id="{00000000-0008-0000-1400-000005000000}"/>
            </a:ext>
          </a:extLst>
        </xdr:cNvPr>
        <xdr:cNvPicPr>
          <a:picLocks noChangeAspect="1"/>
        </xdr:cNvPicPr>
      </xdr:nvPicPr>
      <xdr:blipFill>
        <a:blip xmlns:r="http://schemas.openxmlformats.org/officeDocument/2006/relationships" r:embed="rId1"/>
        <a:stretch>
          <a:fillRect/>
        </a:stretch>
      </xdr:blipFill>
      <xdr:spPr>
        <a:xfrm>
          <a:off x="1378743" y="819149"/>
          <a:ext cx="4161905" cy="276190"/>
        </a:xfrm>
        <a:prstGeom prst="rect">
          <a:avLst/>
        </a:prstGeom>
      </xdr:spPr>
    </xdr:pic>
    <xdr:clientData/>
  </xdr:oneCellAnchor>
  <xdr:twoCellAnchor>
    <xdr:from>
      <xdr:col>0</xdr:col>
      <xdr:colOff>0</xdr:colOff>
      <xdr:row>2</xdr:row>
      <xdr:rowOff>47625</xdr:rowOff>
    </xdr:from>
    <xdr:to>
      <xdr:col>0</xdr:col>
      <xdr:colOff>1400175</xdr:colOff>
      <xdr:row>2</xdr:row>
      <xdr:rowOff>514350</xdr:rowOff>
    </xdr:to>
    <xdr:sp macro="" textlink="">
      <xdr:nvSpPr>
        <xdr:cNvPr id="6" name="TextBox 5">
          <a:extLst>
            <a:ext uri="{FF2B5EF4-FFF2-40B4-BE49-F238E27FC236}">
              <a16:creationId xmlns:a16="http://schemas.microsoft.com/office/drawing/2014/main" xmlns="" id="{00000000-0008-0000-1400-000006000000}"/>
            </a:ext>
          </a:extLst>
        </xdr:cNvPr>
        <xdr:cNvSpPr txBox="1"/>
      </xdr:nvSpPr>
      <xdr:spPr>
        <a:xfrm>
          <a:off x="0" y="781050"/>
          <a:ext cx="1400175" cy="466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Needs Improvement</a:t>
          </a:r>
        </a:p>
        <a:p>
          <a:pPr algn="ctr"/>
          <a:r>
            <a:rPr lang="en-US" sz="1100" b="1"/>
            <a:t>0%</a:t>
          </a:r>
        </a:p>
      </xdr:txBody>
    </xdr:sp>
    <xdr:clientData/>
  </xdr:twoCellAnchor>
  <xdr:twoCellAnchor>
    <xdr:from>
      <xdr:col>4</xdr:col>
      <xdr:colOff>838200</xdr:colOff>
      <xdr:row>2</xdr:row>
      <xdr:rowOff>28576</xdr:rowOff>
    </xdr:from>
    <xdr:to>
      <xdr:col>5</xdr:col>
      <xdr:colOff>819149</xdr:colOff>
      <xdr:row>2</xdr:row>
      <xdr:rowOff>533400</xdr:rowOff>
    </xdr:to>
    <xdr:sp macro="" textlink="">
      <xdr:nvSpPr>
        <xdr:cNvPr id="7" name="TextBox 6">
          <a:extLst>
            <a:ext uri="{FF2B5EF4-FFF2-40B4-BE49-F238E27FC236}">
              <a16:creationId xmlns:a16="http://schemas.microsoft.com/office/drawing/2014/main" xmlns="" id="{00000000-0008-0000-1400-000007000000}"/>
            </a:ext>
          </a:extLst>
        </xdr:cNvPr>
        <xdr:cNvSpPr txBox="1"/>
      </xdr:nvSpPr>
      <xdr:spPr>
        <a:xfrm>
          <a:off x="5705475" y="762001"/>
          <a:ext cx="1371599" cy="5048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Meets Expectations</a:t>
          </a:r>
        </a:p>
        <a:p>
          <a:pPr algn="ctr"/>
          <a:r>
            <a:rPr lang="en-US" sz="1100" b="1"/>
            <a:t>100%</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419100</xdr:colOff>
      <xdr:row>2</xdr:row>
      <xdr:rowOff>2971800</xdr:rowOff>
    </xdr:from>
    <xdr:to>
      <xdr:col>12</xdr:col>
      <xdr:colOff>542980</xdr:colOff>
      <xdr:row>2</xdr:row>
      <xdr:rowOff>3594099</xdr:rowOff>
    </xdr:to>
    <xdr:pic>
      <xdr:nvPicPr>
        <xdr:cNvPr id="2" name="Picture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40600" y="3467100"/>
          <a:ext cx="796980" cy="622299"/>
        </a:xfrm>
        <a:prstGeom prst="rect">
          <a:avLst/>
        </a:prstGeom>
      </xdr:spPr>
    </xdr:pic>
    <xdr:clientData/>
  </xdr:twoCellAnchor>
  <xdr:twoCellAnchor editAs="oneCell">
    <xdr:from>
      <xdr:col>0</xdr:col>
      <xdr:colOff>101600</xdr:colOff>
      <xdr:row>2</xdr:row>
      <xdr:rowOff>2826575</xdr:rowOff>
    </xdr:from>
    <xdr:to>
      <xdr:col>4</xdr:col>
      <xdr:colOff>317500</xdr:colOff>
      <xdr:row>2</xdr:row>
      <xdr:rowOff>3849217</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729"/>
        <a:stretch/>
      </xdr:blipFill>
      <xdr:spPr>
        <a:xfrm>
          <a:off x="101600" y="3321875"/>
          <a:ext cx="2425700" cy="102264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0</xdr:colOff>
      <xdr:row>46</xdr:row>
      <xdr:rowOff>173690</xdr:rowOff>
    </xdr:to>
    <xdr:pic>
      <xdr:nvPicPr>
        <xdr:cNvPr id="2" name="Picture 1">
          <a:extLst>
            <a:ext uri="{FF2B5EF4-FFF2-40B4-BE49-F238E27FC236}">
              <a16:creationId xmlns:a16="http://schemas.microsoft.com/office/drawing/2014/main" xmlns="" id="{1F759BE9-C30A-4A26-8703-4F8F9DA3A22E}"/>
            </a:ext>
          </a:extLst>
        </xdr:cNvPr>
        <xdr:cNvPicPr>
          <a:picLocks noChangeAspect="1"/>
        </xdr:cNvPicPr>
      </xdr:nvPicPr>
      <xdr:blipFill>
        <a:blip xmlns:r="http://schemas.openxmlformats.org/officeDocument/2006/relationships" r:embed="rId1"/>
        <a:stretch>
          <a:fillRect/>
        </a:stretch>
      </xdr:blipFill>
      <xdr:spPr>
        <a:xfrm>
          <a:off x="1" y="0"/>
          <a:ext cx="6905624" cy="893669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371475</xdr:colOff>
          <xdr:row>2</xdr:row>
          <xdr:rowOff>28575</xdr:rowOff>
        </xdr:from>
        <xdr:to>
          <xdr:col>1</xdr:col>
          <xdr:colOff>2333625</xdr:colOff>
          <xdr:row>3</xdr:row>
          <xdr:rowOff>9525</xdr:rowOff>
        </xdr:to>
        <xdr:sp macro="" textlink="">
          <xdr:nvSpPr>
            <xdr:cNvPr id="11265" name="Check Box 1" hidden="1">
              <a:extLst>
                <a:ext uri="{63B3BB69-23CF-44E3-9099-C40C66FF867C}">
                  <a14:compatExt spid="_x0000_s112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PMTCT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3</xdr:row>
          <xdr:rowOff>28575</xdr:rowOff>
        </xdr:from>
        <xdr:to>
          <xdr:col>1</xdr:col>
          <xdr:colOff>2333625</xdr:colOff>
          <xdr:row>4</xdr:row>
          <xdr:rowOff>9525</xdr:rowOff>
        </xdr:to>
        <xdr:sp macro="" textlink="">
          <xdr:nvSpPr>
            <xdr:cNvPr id="11266" name="Check Box 2" hidden="1">
              <a:extLst>
                <a:ext uri="{63B3BB69-23CF-44E3-9099-C40C66FF867C}">
                  <a14:compatExt spid="_x0000_s11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VCT/CT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4</xdr:row>
          <xdr:rowOff>28575</xdr:rowOff>
        </xdr:from>
        <xdr:to>
          <xdr:col>1</xdr:col>
          <xdr:colOff>2333625</xdr:colOff>
          <xdr:row>5</xdr:row>
          <xdr:rowOff>9525</xdr:rowOff>
        </xdr:to>
        <xdr:sp macro="" textlink="">
          <xdr:nvSpPr>
            <xdr:cNvPr id="11267" name="Check Box 3" hidden="1">
              <a:extLst>
                <a:ext uri="{63B3BB69-23CF-44E3-9099-C40C66FF867C}">
                  <a14:compatExt spid="_x0000_s112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HIV testing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5</xdr:row>
          <xdr:rowOff>9525</xdr:rowOff>
        </xdr:from>
        <xdr:to>
          <xdr:col>1</xdr:col>
          <xdr:colOff>2333625</xdr:colOff>
          <xdr:row>6</xdr:row>
          <xdr:rowOff>0</xdr:rowOff>
        </xdr:to>
        <xdr:sp macro="" textlink="">
          <xdr:nvSpPr>
            <xdr:cNvPr id="11268" name="Check Box 4" hidden="1">
              <a:extLst>
                <a:ext uri="{63B3BB69-23CF-44E3-9099-C40C66FF867C}">
                  <a14:compatExt spid="_x0000_s112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Antiretroviral therapy (ART)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6</xdr:row>
          <xdr:rowOff>9525</xdr:rowOff>
        </xdr:from>
        <xdr:to>
          <xdr:col>1</xdr:col>
          <xdr:colOff>2333625</xdr:colOff>
          <xdr:row>7</xdr:row>
          <xdr:rowOff>0</xdr:rowOff>
        </xdr:to>
        <xdr:sp macro="" textlink="">
          <xdr:nvSpPr>
            <xdr:cNvPr id="11269" name="Check Box 5" hidden="1">
              <a:extLst>
                <a:ext uri="{63B3BB69-23CF-44E3-9099-C40C66FF867C}">
                  <a14:compatExt spid="_x0000_s112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Treatment of opportunistic infections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7</xdr:row>
          <xdr:rowOff>9525</xdr:rowOff>
        </xdr:from>
        <xdr:to>
          <xdr:col>1</xdr:col>
          <xdr:colOff>2333625</xdr:colOff>
          <xdr:row>8</xdr:row>
          <xdr:rowOff>0</xdr:rowOff>
        </xdr:to>
        <xdr:sp macro="" textlink="">
          <xdr:nvSpPr>
            <xdr:cNvPr id="11270" name="Check Box 6" hidden="1">
              <a:extLst>
                <a:ext uri="{63B3BB69-23CF-44E3-9099-C40C66FF867C}">
                  <a14:compatExt spid="_x0000_s112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Family planning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8</xdr:row>
          <xdr:rowOff>9525</xdr:rowOff>
        </xdr:from>
        <xdr:to>
          <xdr:col>1</xdr:col>
          <xdr:colOff>2333625</xdr:colOff>
          <xdr:row>9</xdr:row>
          <xdr:rowOff>0</xdr:rowOff>
        </xdr:to>
        <xdr:sp macro="" textlink="">
          <xdr:nvSpPr>
            <xdr:cNvPr id="11271" name="Check Box 7" hidden="1">
              <a:extLst>
                <a:ext uri="{63B3BB69-23CF-44E3-9099-C40C66FF867C}">
                  <a14:compatExt spid="_x0000_s112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STI treatment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9</xdr:row>
          <xdr:rowOff>9525</xdr:rowOff>
        </xdr:from>
        <xdr:to>
          <xdr:col>1</xdr:col>
          <xdr:colOff>2333625</xdr:colOff>
          <xdr:row>10</xdr:row>
          <xdr:rowOff>0</xdr:rowOff>
        </xdr:to>
        <xdr:sp macro="" textlink="">
          <xdr:nvSpPr>
            <xdr:cNvPr id="11272" name="Check Box 8" hidden="1">
              <a:extLst>
                <a:ext uri="{63B3BB69-23CF-44E3-9099-C40C66FF867C}">
                  <a14:compatExt spid="_x0000_s112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TB diagnosis/treatment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10</xdr:row>
          <xdr:rowOff>9525</xdr:rowOff>
        </xdr:from>
        <xdr:to>
          <xdr:col>1</xdr:col>
          <xdr:colOff>2333625</xdr:colOff>
          <xdr:row>11</xdr:row>
          <xdr:rowOff>0</xdr:rowOff>
        </xdr:to>
        <xdr:sp macro="" textlink="">
          <xdr:nvSpPr>
            <xdr:cNvPr id="11273" name="Check Box 9" hidden="1">
              <a:extLst>
                <a:ext uri="{63B3BB69-23CF-44E3-9099-C40C66FF867C}">
                  <a14:compatExt spid="_x0000_s112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Palliative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11</xdr:row>
          <xdr:rowOff>0</xdr:rowOff>
        </xdr:from>
        <xdr:to>
          <xdr:col>1</xdr:col>
          <xdr:colOff>2333625</xdr:colOff>
          <xdr:row>11</xdr:row>
          <xdr:rowOff>238125</xdr:rowOff>
        </xdr:to>
        <xdr:sp macro="" textlink="">
          <xdr:nvSpPr>
            <xdr:cNvPr id="11274" name="Check Box 10" hidden="1">
              <a:extLst>
                <a:ext uri="{63B3BB69-23CF-44E3-9099-C40C66FF867C}">
                  <a14:compatExt spid="_x0000_s112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Home-based care services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12</xdr:row>
          <xdr:rowOff>0</xdr:rowOff>
        </xdr:from>
        <xdr:to>
          <xdr:col>1</xdr:col>
          <xdr:colOff>2333625</xdr:colOff>
          <xdr:row>12</xdr:row>
          <xdr:rowOff>238125</xdr:rowOff>
        </xdr:to>
        <xdr:sp macro="" textlink="">
          <xdr:nvSpPr>
            <xdr:cNvPr id="11275" name="Check Box 11" hidden="1">
              <a:extLst>
                <a:ext uri="{63B3BB69-23CF-44E3-9099-C40C66FF867C}">
                  <a14:compatExt spid="_x0000_s112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Nutrition support services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13</xdr:row>
          <xdr:rowOff>0</xdr:rowOff>
        </xdr:from>
        <xdr:to>
          <xdr:col>1</xdr:col>
          <xdr:colOff>2333625</xdr:colOff>
          <xdr:row>13</xdr:row>
          <xdr:rowOff>238125</xdr:rowOff>
        </xdr:to>
        <xdr:sp macro="" textlink="">
          <xdr:nvSpPr>
            <xdr:cNvPr id="11276" name="Check Box 12" hidden="1">
              <a:extLst>
                <a:ext uri="{63B3BB69-23CF-44E3-9099-C40C66FF867C}">
                  <a14:compatExt spid="_x0000_s112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15</xdr:row>
          <xdr:rowOff>0</xdr:rowOff>
        </xdr:from>
        <xdr:to>
          <xdr:col>1</xdr:col>
          <xdr:colOff>2324100</xdr:colOff>
          <xdr:row>15</xdr:row>
          <xdr:rowOff>228600</xdr:rowOff>
        </xdr:to>
        <xdr:sp macro="" textlink="">
          <xdr:nvSpPr>
            <xdr:cNvPr id="11277" name="Check Box 13" hidden="1">
              <a:extLst>
                <a:ext uri="{63B3BB69-23CF-44E3-9099-C40C66FF867C}">
                  <a14:compatExt spid="_x0000_s112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Pregnant women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16</xdr:row>
          <xdr:rowOff>0</xdr:rowOff>
        </xdr:from>
        <xdr:to>
          <xdr:col>1</xdr:col>
          <xdr:colOff>2324100</xdr:colOff>
          <xdr:row>16</xdr:row>
          <xdr:rowOff>228600</xdr:rowOff>
        </xdr:to>
        <xdr:sp macro="" textlink="">
          <xdr:nvSpPr>
            <xdr:cNvPr id="11278" name="Check Box 14" hidden="1">
              <a:extLst>
                <a:ext uri="{63B3BB69-23CF-44E3-9099-C40C66FF867C}">
                  <a14:compatExt spid="_x0000_s112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Sero-discordant couples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17</xdr:row>
          <xdr:rowOff>0</xdr:rowOff>
        </xdr:from>
        <xdr:to>
          <xdr:col>1</xdr:col>
          <xdr:colOff>2324100</xdr:colOff>
          <xdr:row>17</xdr:row>
          <xdr:rowOff>228600</xdr:rowOff>
        </xdr:to>
        <xdr:sp macro="" textlink="">
          <xdr:nvSpPr>
            <xdr:cNvPr id="11279" name="Check Box 15" hidden="1">
              <a:extLst>
                <a:ext uri="{63B3BB69-23CF-44E3-9099-C40C66FF867C}">
                  <a14:compatExt spid="_x0000_s112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OVC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18</xdr:row>
          <xdr:rowOff>0</xdr:rowOff>
        </xdr:from>
        <xdr:to>
          <xdr:col>1</xdr:col>
          <xdr:colOff>2324100</xdr:colOff>
          <xdr:row>18</xdr:row>
          <xdr:rowOff>228600</xdr:rowOff>
        </xdr:to>
        <xdr:sp macro="" textlink="">
          <xdr:nvSpPr>
            <xdr:cNvPr id="11280" name="Check Box 16" hidden="1">
              <a:extLst>
                <a:ext uri="{63B3BB69-23CF-44E3-9099-C40C66FF867C}">
                  <a14:compatExt spid="_x0000_s112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Adolescents/youth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19</xdr:row>
          <xdr:rowOff>0</xdr:rowOff>
        </xdr:from>
        <xdr:to>
          <xdr:col>1</xdr:col>
          <xdr:colOff>2324100</xdr:colOff>
          <xdr:row>19</xdr:row>
          <xdr:rowOff>228600</xdr:rowOff>
        </xdr:to>
        <xdr:sp macro="" textlink="">
          <xdr:nvSpPr>
            <xdr:cNvPr id="11281" name="Check Box 17" hidden="1">
              <a:extLst>
                <a:ext uri="{63B3BB69-23CF-44E3-9099-C40C66FF867C}">
                  <a14:compatExt spid="_x0000_s112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Men who have sex with men (MSM)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20</xdr:row>
          <xdr:rowOff>0</xdr:rowOff>
        </xdr:from>
        <xdr:to>
          <xdr:col>1</xdr:col>
          <xdr:colOff>2324100</xdr:colOff>
          <xdr:row>20</xdr:row>
          <xdr:rowOff>228600</xdr:rowOff>
        </xdr:to>
        <xdr:sp macro="" textlink="">
          <xdr:nvSpPr>
            <xdr:cNvPr id="11282" name="Check Box 18" hidden="1">
              <a:extLst>
                <a:ext uri="{63B3BB69-23CF-44E3-9099-C40C66FF867C}">
                  <a14:compatExt spid="_x0000_s112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Sex workers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20</xdr:row>
          <xdr:rowOff>238125</xdr:rowOff>
        </xdr:from>
        <xdr:to>
          <xdr:col>1</xdr:col>
          <xdr:colOff>2324100</xdr:colOff>
          <xdr:row>21</xdr:row>
          <xdr:rowOff>219075</xdr:rowOff>
        </xdr:to>
        <xdr:sp macro="" textlink="">
          <xdr:nvSpPr>
            <xdr:cNvPr id="11283" name="Check Box 19" hidden="1">
              <a:extLst>
                <a:ext uri="{63B3BB69-23CF-44E3-9099-C40C66FF867C}">
                  <a14:compatExt spid="_x0000_s112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People who inject drugs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21</xdr:row>
          <xdr:rowOff>238125</xdr:rowOff>
        </xdr:from>
        <xdr:to>
          <xdr:col>1</xdr:col>
          <xdr:colOff>2324100</xdr:colOff>
          <xdr:row>22</xdr:row>
          <xdr:rowOff>219075</xdr:rowOff>
        </xdr:to>
        <xdr:sp macro="" textlink="">
          <xdr:nvSpPr>
            <xdr:cNvPr id="11284" name="Check Box 20" hidden="1">
              <a:extLst>
                <a:ext uri="{63B3BB69-23CF-44E3-9099-C40C66FF867C}">
                  <a14:compatExt spid="_x0000_s112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Transgender individuals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22</xdr:row>
          <xdr:rowOff>238125</xdr:rowOff>
        </xdr:from>
        <xdr:to>
          <xdr:col>1</xdr:col>
          <xdr:colOff>2324100</xdr:colOff>
          <xdr:row>23</xdr:row>
          <xdr:rowOff>219075</xdr:rowOff>
        </xdr:to>
        <xdr:sp macro="" textlink="">
          <xdr:nvSpPr>
            <xdr:cNvPr id="11285" name="Check Box 21" hidden="1">
              <a:extLst>
                <a:ext uri="{63B3BB69-23CF-44E3-9099-C40C66FF867C}">
                  <a14:compatExt spid="_x0000_s112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26</xdr:row>
          <xdr:rowOff>219075</xdr:rowOff>
        </xdr:from>
        <xdr:to>
          <xdr:col>4</xdr:col>
          <xdr:colOff>142875</xdr:colOff>
          <xdr:row>27</xdr:row>
          <xdr:rowOff>219075</xdr:rowOff>
        </xdr:to>
        <xdr:sp macro="" textlink="">
          <xdr:nvSpPr>
            <xdr:cNvPr id="11286" name="Check Box 22" hidden="1">
              <a:extLst>
                <a:ext uri="{63B3BB69-23CF-44E3-9099-C40C66FF867C}">
                  <a14:compatExt spid="_x0000_s112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Offered at the same location, by the same provider, on the same day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27</xdr:row>
          <xdr:rowOff>190500</xdr:rowOff>
        </xdr:from>
        <xdr:to>
          <xdr:col>4</xdr:col>
          <xdr:colOff>142875</xdr:colOff>
          <xdr:row>28</xdr:row>
          <xdr:rowOff>190500</xdr:rowOff>
        </xdr:to>
        <xdr:sp macro="" textlink="">
          <xdr:nvSpPr>
            <xdr:cNvPr id="11287" name="Check Box 23" hidden="1">
              <a:extLst>
                <a:ext uri="{63B3BB69-23CF-44E3-9099-C40C66FF867C}">
                  <a14:compatExt spid="_x0000_s112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Offered at the same location, by the same provider, on a different day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28</xdr:row>
          <xdr:rowOff>190500</xdr:rowOff>
        </xdr:from>
        <xdr:to>
          <xdr:col>4</xdr:col>
          <xdr:colOff>142875</xdr:colOff>
          <xdr:row>29</xdr:row>
          <xdr:rowOff>190500</xdr:rowOff>
        </xdr:to>
        <xdr:sp macro="" textlink="">
          <xdr:nvSpPr>
            <xdr:cNvPr id="11288" name="Check Box 24" hidden="1">
              <a:extLst>
                <a:ext uri="{63B3BB69-23CF-44E3-9099-C40C66FF867C}">
                  <a14:compatExt spid="_x0000_s112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Offered at the same location, by a different provider, on the same day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29</xdr:row>
          <xdr:rowOff>190500</xdr:rowOff>
        </xdr:from>
        <xdr:to>
          <xdr:col>4</xdr:col>
          <xdr:colOff>142875</xdr:colOff>
          <xdr:row>30</xdr:row>
          <xdr:rowOff>190500</xdr:rowOff>
        </xdr:to>
        <xdr:sp macro="" textlink="">
          <xdr:nvSpPr>
            <xdr:cNvPr id="11289" name="Check Box 25" hidden="1">
              <a:extLst>
                <a:ext uri="{63B3BB69-23CF-44E3-9099-C40C66FF867C}">
                  <a14:compatExt spid="_x0000_s112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Offered at the same location, by a different provider, on a different day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30</xdr:row>
          <xdr:rowOff>180975</xdr:rowOff>
        </xdr:from>
        <xdr:to>
          <xdr:col>4</xdr:col>
          <xdr:colOff>142875</xdr:colOff>
          <xdr:row>31</xdr:row>
          <xdr:rowOff>190500</xdr:rowOff>
        </xdr:to>
        <xdr:sp macro="" textlink="">
          <xdr:nvSpPr>
            <xdr:cNvPr id="11290" name="Check Box 26" hidden="1">
              <a:extLst>
                <a:ext uri="{63B3BB69-23CF-44E3-9099-C40C66FF867C}">
                  <a14:compatExt spid="_x0000_s112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Referred to a different site within the facility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31</xdr:row>
          <xdr:rowOff>180975</xdr:rowOff>
        </xdr:from>
        <xdr:to>
          <xdr:col>4</xdr:col>
          <xdr:colOff>142875</xdr:colOff>
          <xdr:row>32</xdr:row>
          <xdr:rowOff>190500</xdr:rowOff>
        </xdr:to>
        <xdr:sp macro="" textlink="">
          <xdr:nvSpPr>
            <xdr:cNvPr id="11291" name="Check Box 27" hidden="1">
              <a:extLst>
                <a:ext uri="{63B3BB69-23CF-44E3-9099-C40C66FF867C}">
                  <a14:compatExt spid="_x0000_s112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Referred to a different facility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32</xdr:row>
          <xdr:rowOff>180975</xdr:rowOff>
        </xdr:from>
        <xdr:to>
          <xdr:col>4</xdr:col>
          <xdr:colOff>142875</xdr:colOff>
          <xdr:row>33</xdr:row>
          <xdr:rowOff>190500</xdr:rowOff>
        </xdr:to>
        <xdr:sp macro="" textlink="">
          <xdr:nvSpPr>
            <xdr:cNvPr id="11292" name="Check Box 28" hidden="1">
              <a:extLst>
                <a:ext uri="{63B3BB69-23CF-44E3-9099-C40C66FF867C}">
                  <a14:compatExt spid="_x0000_s112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35</xdr:row>
          <xdr:rowOff>180975</xdr:rowOff>
        </xdr:from>
        <xdr:to>
          <xdr:col>2</xdr:col>
          <xdr:colOff>714375</xdr:colOff>
          <xdr:row>36</xdr:row>
          <xdr:rowOff>180975</xdr:rowOff>
        </xdr:to>
        <xdr:sp macro="" textlink="">
          <xdr:nvSpPr>
            <xdr:cNvPr id="11293" name="Option Button 29" hidden="1">
              <a:extLst>
                <a:ext uri="{63B3BB69-23CF-44E3-9099-C40C66FF867C}">
                  <a14:compatExt spid="_x0000_s112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36</xdr:row>
          <xdr:rowOff>180975</xdr:rowOff>
        </xdr:from>
        <xdr:to>
          <xdr:col>2</xdr:col>
          <xdr:colOff>714375</xdr:colOff>
          <xdr:row>37</xdr:row>
          <xdr:rowOff>180975</xdr:rowOff>
        </xdr:to>
        <xdr:sp macro="" textlink="">
          <xdr:nvSpPr>
            <xdr:cNvPr id="11294" name="Option Button 30" hidden="1">
              <a:extLst>
                <a:ext uri="{63B3BB69-23CF-44E3-9099-C40C66FF867C}">
                  <a14:compatExt spid="_x0000_s112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42</xdr:row>
          <xdr:rowOff>219075</xdr:rowOff>
        </xdr:from>
        <xdr:to>
          <xdr:col>2</xdr:col>
          <xdr:colOff>752475</xdr:colOff>
          <xdr:row>43</xdr:row>
          <xdr:rowOff>219075</xdr:rowOff>
        </xdr:to>
        <xdr:sp macro="" textlink="">
          <xdr:nvSpPr>
            <xdr:cNvPr id="11295" name="Option Button 31" hidden="1">
              <a:extLst>
                <a:ext uri="{63B3BB69-23CF-44E3-9099-C40C66FF867C}">
                  <a14:compatExt spid="_x0000_s112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43</xdr:row>
          <xdr:rowOff>219075</xdr:rowOff>
        </xdr:from>
        <xdr:to>
          <xdr:col>2</xdr:col>
          <xdr:colOff>752475</xdr:colOff>
          <xdr:row>44</xdr:row>
          <xdr:rowOff>219075</xdr:rowOff>
        </xdr:to>
        <xdr:sp macro="" textlink="">
          <xdr:nvSpPr>
            <xdr:cNvPr id="11296" name="Option Button 32" hidden="1">
              <a:extLst>
                <a:ext uri="{63B3BB69-23CF-44E3-9099-C40C66FF867C}">
                  <a14:compatExt spid="_x0000_s112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49</xdr:row>
          <xdr:rowOff>0</xdr:rowOff>
        </xdr:from>
        <xdr:to>
          <xdr:col>2</xdr:col>
          <xdr:colOff>762000</xdr:colOff>
          <xdr:row>50</xdr:row>
          <xdr:rowOff>0</xdr:rowOff>
        </xdr:to>
        <xdr:sp macro="" textlink="">
          <xdr:nvSpPr>
            <xdr:cNvPr id="11297" name="Option Button 33" hidden="1">
              <a:extLst>
                <a:ext uri="{63B3BB69-23CF-44E3-9099-C40C66FF867C}">
                  <a14:compatExt spid="_x0000_s112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50</xdr:row>
          <xdr:rowOff>0</xdr:rowOff>
        </xdr:from>
        <xdr:to>
          <xdr:col>2</xdr:col>
          <xdr:colOff>762000</xdr:colOff>
          <xdr:row>51</xdr:row>
          <xdr:rowOff>0</xdr:rowOff>
        </xdr:to>
        <xdr:sp macro="" textlink="">
          <xdr:nvSpPr>
            <xdr:cNvPr id="11298" name="Option Button 34" hidden="1">
              <a:extLst>
                <a:ext uri="{63B3BB69-23CF-44E3-9099-C40C66FF867C}">
                  <a14:compatExt spid="_x0000_s112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333375</xdr:colOff>
          <xdr:row>56</xdr:row>
          <xdr:rowOff>238125</xdr:rowOff>
        </xdr:from>
        <xdr:to>
          <xdr:col>2</xdr:col>
          <xdr:colOff>790575</xdr:colOff>
          <xdr:row>57</xdr:row>
          <xdr:rowOff>238125</xdr:rowOff>
        </xdr:to>
        <xdr:sp macro="" textlink="">
          <xdr:nvSpPr>
            <xdr:cNvPr id="11299" name="Option Button 35" hidden="1">
              <a:extLst>
                <a:ext uri="{63B3BB69-23CF-44E3-9099-C40C66FF867C}">
                  <a14:compatExt spid="_x0000_s112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333375</xdr:colOff>
          <xdr:row>57</xdr:row>
          <xdr:rowOff>238125</xdr:rowOff>
        </xdr:from>
        <xdr:to>
          <xdr:col>2</xdr:col>
          <xdr:colOff>790575</xdr:colOff>
          <xdr:row>58</xdr:row>
          <xdr:rowOff>238125</xdr:rowOff>
        </xdr:to>
        <xdr:sp macro="" textlink="">
          <xdr:nvSpPr>
            <xdr:cNvPr id="11300" name="Option Button 36" hidden="1">
              <a:extLst>
                <a:ext uri="{63B3BB69-23CF-44E3-9099-C40C66FF867C}">
                  <a14:compatExt spid="_x0000_s113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59</xdr:row>
          <xdr:rowOff>0</xdr:rowOff>
        </xdr:from>
        <xdr:to>
          <xdr:col>5</xdr:col>
          <xdr:colOff>600075</xdr:colOff>
          <xdr:row>60</xdr:row>
          <xdr:rowOff>0</xdr:rowOff>
        </xdr:to>
        <xdr:sp macro="" textlink="">
          <xdr:nvSpPr>
            <xdr:cNvPr id="11301" name="Option Button 37" hidden="1">
              <a:extLst>
                <a:ext uri="{63B3BB69-23CF-44E3-9099-C40C66FF867C}">
                  <a14:compatExt spid="_x0000_s113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60</xdr:row>
          <xdr:rowOff>0</xdr:rowOff>
        </xdr:from>
        <xdr:to>
          <xdr:col>5</xdr:col>
          <xdr:colOff>600075</xdr:colOff>
          <xdr:row>61</xdr:row>
          <xdr:rowOff>0</xdr:rowOff>
        </xdr:to>
        <xdr:sp macro="" textlink="">
          <xdr:nvSpPr>
            <xdr:cNvPr id="11302" name="Option Button 38" hidden="1">
              <a:extLst>
                <a:ext uri="{63B3BB69-23CF-44E3-9099-C40C66FF867C}">
                  <a14:compatExt spid="_x0000_s113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64</xdr:row>
          <xdr:rowOff>0</xdr:rowOff>
        </xdr:from>
        <xdr:to>
          <xdr:col>5</xdr:col>
          <xdr:colOff>600075</xdr:colOff>
          <xdr:row>65</xdr:row>
          <xdr:rowOff>0</xdr:rowOff>
        </xdr:to>
        <xdr:sp macro="" textlink="">
          <xdr:nvSpPr>
            <xdr:cNvPr id="11303" name="Option Button 39" hidden="1">
              <a:extLst>
                <a:ext uri="{63B3BB69-23CF-44E3-9099-C40C66FF867C}">
                  <a14:compatExt spid="_x0000_s113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65</xdr:row>
          <xdr:rowOff>0</xdr:rowOff>
        </xdr:from>
        <xdr:to>
          <xdr:col>5</xdr:col>
          <xdr:colOff>600075</xdr:colOff>
          <xdr:row>66</xdr:row>
          <xdr:rowOff>0</xdr:rowOff>
        </xdr:to>
        <xdr:sp macro="" textlink="">
          <xdr:nvSpPr>
            <xdr:cNvPr id="11304" name="Option Button 40" hidden="1">
              <a:extLst>
                <a:ext uri="{63B3BB69-23CF-44E3-9099-C40C66FF867C}">
                  <a14:compatExt spid="_x0000_s113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73</xdr:row>
          <xdr:rowOff>0</xdr:rowOff>
        </xdr:from>
        <xdr:to>
          <xdr:col>2</xdr:col>
          <xdr:colOff>676275</xdr:colOff>
          <xdr:row>74</xdr:row>
          <xdr:rowOff>0</xdr:rowOff>
        </xdr:to>
        <xdr:sp macro="" textlink="">
          <xdr:nvSpPr>
            <xdr:cNvPr id="11305" name="Option Button 41" hidden="1">
              <a:extLst>
                <a:ext uri="{63B3BB69-23CF-44E3-9099-C40C66FF867C}">
                  <a14:compatExt spid="_x0000_s11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98</xdr:row>
          <xdr:rowOff>238125</xdr:rowOff>
        </xdr:from>
        <xdr:to>
          <xdr:col>5</xdr:col>
          <xdr:colOff>600075</xdr:colOff>
          <xdr:row>99</xdr:row>
          <xdr:rowOff>238125</xdr:rowOff>
        </xdr:to>
        <xdr:sp macro="" textlink="">
          <xdr:nvSpPr>
            <xdr:cNvPr id="11306" name="Option Button 42" hidden="1">
              <a:extLst>
                <a:ext uri="{63B3BB69-23CF-44E3-9099-C40C66FF867C}">
                  <a14:compatExt spid="_x0000_s113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99</xdr:row>
          <xdr:rowOff>238125</xdr:rowOff>
        </xdr:from>
        <xdr:to>
          <xdr:col>5</xdr:col>
          <xdr:colOff>600075</xdr:colOff>
          <xdr:row>100</xdr:row>
          <xdr:rowOff>238125</xdr:rowOff>
        </xdr:to>
        <xdr:sp macro="" textlink="">
          <xdr:nvSpPr>
            <xdr:cNvPr id="11307" name="Option Button 43" hidden="1">
              <a:extLst>
                <a:ext uri="{63B3BB69-23CF-44E3-9099-C40C66FF867C}">
                  <a14:compatExt spid="_x0000_s113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101</xdr:row>
          <xdr:rowOff>0</xdr:rowOff>
        </xdr:from>
        <xdr:to>
          <xdr:col>7</xdr:col>
          <xdr:colOff>0</xdr:colOff>
          <xdr:row>102</xdr:row>
          <xdr:rowOff>0</xdr:rowOff>
        </xdr:to>
        <xdr:sp macro="" textlink="">
          <xdr:nvSpPr>
            <xdr:cNvPr id="11308" name="Option Button 44" hidden="1">
              <a:extLst>
                <a:ext uri="{63B3BB69-23CF-44E3-9099-C40C66FF867C}">
                  <a14:compatExt spid="_x0000_s113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Don't know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103</xdr:row>
          <xdr:rowOff>0</xdr:rowOff>
        </xdr:from>
        <xdr:to>
          <xdr:col>5</xdr:col>
          <xdr:colOff>600075</xdr:colOff>
          <xdr:row>104</xdr:row>
          <xdr:rowOff>0</xdr:rowOff>
        </xdr:to>
        <xdr:sp macro="" textlink="">
          <xdr:nvSpPr>
            <xdr:cNvPr id="11309" name="Option Button 45" hidden="1">
              <a:extLst>
                <a:ext uri="{63B3BB69-23CF-44E3-9099-C40C66FF867C}">
                  <a14:compatExt spid="_x0000_s113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104</xdr:row>
          <xdr:rowOff>0</xdr:rowOff>
        </xdr:from>
        <xdr:to>
          <xdr:col>5</xdr:col>
          <xdr:colOff>600075</xdr:colOff>
          <xdr:row>105</xdr:row>
          <xdr:rowOff>0</xdr:rowOff>
        </xdr:to>
        <xdr:sp macro="" textlink="">
          <xdr:nvSpPr>
            <xdr:cNvPr id="11310" name="Option Button 46" hidden="1">
              <a:extLst>
                <a:ext uri="{63B3BB69-23CF-44E3-9099-C40C66FF867C}">
                  <a14:compatExt spid="_x0000_s113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xdr:row>
          <xdr:rowOff>0</xdr:rowOff>
        </xdr:from>
        <xdr:to>
          <xdr:col>6</xdr:col>
          <xdr:colOff>847725</xdr:colOff>
          <xdr:row>38</xdr:row>
          <xdr:rowOff>0</xdr:rowOff>
        </xdr:to>
        <xdr:sp macro="" textlink="">
          <xdr:nvSpPr>
            <xdr:cNvPr id="11311" name="Group Box 47" hidden="1">
              <a:extLst>
                <a:ext uri="{63B3BB69-23CF-44E3-9099-C40C66FF867C}">
                  <a14:compatExt spid="_x0000_s11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38</xdr:row>
          <xdr:rowOff>0</xdr:rowOff>
        </xdr:from>
        <xdr:to>
          <xdr:col>7</xdr:col>
          <xdr:colOff>762000</xdr:colOff>
          <xdr:row>45</xdr:row>
          <xdr:rowOff>0</xdr:rowOff>
        </xdr:to>
        <xdr:sp macro="" textlink="">
          <xdr:nvSpPr>
            <xdr:cNvPr id="11312" name="Group Box 48" hidden="1">
              <a:extLst>
                <a:ext uri="{63B3BB69-23CF-44E3-9099-C40C66FF867C}">
                  <a14:compatExt spid="_x0000_s11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7</xdr:col>
          <xdr:colOff>762000</xdr:colOff>
          <xdr:row>51</xdr:row>
          <xdr:rowOff>0</xdr:rowOff>
        </xdr:to>
        <xdr:sp macro="" textlink="">
          <xdr:nvSpPr>
            <xdr:cNvPr id="11313" name="Group Box 49" hidden="1">
              <a:extLst>
                <a:ext uri="{63B3BB69-23CF-44E3-9099-C40C66FF867C}">
                  <a14:compatExt spid="_x0000_s11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51</xdr:row>
          <xdr:rowOff>0</xdr:rowOff>
        </xdr:from>
        <xdr:to>
          <xdr:col>7</xdr:col>
          <xdr:colOff>762000</xdr:colOff>
          <xdr:row>59</xdr:row>
          <xdr:rowOff>0</xdr:rowOff>
        </xdr:to>
        <xdr:sp macro="" textlink="">
          <xdr:nvSpPr>
            <xdr:cNvPr id="11314" name="Group Box 50" hidden="1">
              <a:extLst>
                <a:ext uri="{63B3BB69-23CF-44E3-9099-C40C66FF867C}">
                  <a14:compatExt spid="_x0000_s11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7</xdr:col>
          <xdr:colOff>762000</xdr:colOff>
          <xdr:row>62</xdr:row>
          <xdr:rowOff>0</xdr:rowOff>
        </xdr:to>
        <xdr:sp macro="" textlink="">
          <xdr:nvSpPr>
            <xdr:cNvPr id="11315" name="Group Box 51" hidden="1">
              <a:extLst>
                <a:ext uri="{63B3BB69-23CF-44E3-9099-C40C66FF867C}">
                  <a14:compatExt spid="_x0000_s11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64</xdr:row>
          <xdr:rowOff>0</xdr:rowOff>
        </xdr:from>
        <xdr:to>
          <xdr:col>7</xdr:col>
          <xdr:colOff>762000</xdr:colOff>
          <xdr:row>67</xdr:row>
          <xdr:rowOff>0</xdr:rowOff>
        </xdr:to>
        <xdr:sp macro="" textlink="">
          <xdr:nvSpPr>
            <xdr:cNvPr id="11316" name="Group Box 52" hidden="1">
              <a:extLst>
                <a:ext uri="{63B3BB69-23CF-44E3-9099-C40C66FF867C}">
                  <a14:compatExt spid="_x0000_s11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74</xdr:row>
          <xdr:rowOff>0</xdr:rowOff>
        </xdr:from>
        <xdr:to>
          <xdr:col>2</xdr:col>
          <xdr:colOff>657225</xdr:colOff>
          <xdr:row>75</xdr:row>
          <xdr:rowOff>0</xdr:rowOff>
        </xdr:to>
        <xdr:sp macro="" textlink="">
          <xdr:nvSpPr>
            <xdr:cNvPr id="11317" name="Option Button 53" hidden="1">
              <a:extLst>
                <a:ext uri="{63B3BB69-23CF-44E3-9099-C40C66FF867C}">
                  <a14:compatExt spid="_x0000_s11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75</xdr:row>
          <xdr:rowOff>0</xdr:rowOff>
        </xdr:from>
        <xdr:to>
          <xdr:col>2</xdr:col>
          <xdr:colOff>657225</xdr:colOff>
          <xdr:row>76</xdr:row>
          <xdr:rowOff>0</xdr:rowOff>
        </xdr:to>
        <xdr:sp macro="" textlink="">
          <xdr:nvSpPr>
            <xdr:cNvPr id="11318" name="Option Button 54" hidden="1">
              <a:extLst>
                <a:ext uri="{63B3BB69-23CF-44E3-9099-C40C66FF867C}">
                  <a14:compatExt spid="_x0000_s11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76</xdr:row>
          <xdr:rowOff>0</xdr:rowOff>
        </xdr:from>
        <xdr:to>
          <xdr:col>2</xdr:col>
          <xdr:colOff>657225</xdr:colOff>
          <xdr:row>77</xdr:row>
          <xdr:rowOff>0</xdr:rowOff>
        </xdr:to>
        <xdr:sp macro="" textlink="">
          <xdr:nvSpPr>
            <xdr:cNvPr id="11319" name="Option Button 55" hidden="1">
              <a:extLst>
                <a:ext uri="{63B3BB69-23CF-44E3-9099-C40C66FF867C}">
                  <a14:compatExt spid="_x0000_s11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77</xdr:row>
          <xdr:rowOff>0</xdr:rowOff>
        </xdr:from>
        <xdr:to>
          <xdr:col>2</xdr:col>
          <xdr:colOff>657225</xdr:colOff>
          <xdr:row>78</xdr:row>
          <xdr:rowOff>0</xdr:rowOff>
        </xdr:to>
        <xdr:sp macro="" textlink="">
          <xdr:nvSpPr>
            <xdr:cNvPr id="11320" name="Option Button 56" hidden="1">
              <a:extLst>
                <a:ext uri="{63B3BB69-23CF-44E3-9099-C40C66FF867C}">
                  <a14:compatExt spid="_x0000_s11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78</xdr:row>
          <xdr:rowOff>0</xdr:rowOff>
        </xdr:from>
        <xdr:to>
          <xdr:col>2</xdr:col>
          <xdr:colOff>657225</xdr:colOff>
          <xdr:row>79</xdr:row>
          <xdr:rowOff>0</xdr:rowOff>
        </xdr:to>
        <xdr:sp macro="" textlink="">
          <xdr:nvSpPr>
            <xdr:cNvPr id="11321" name="Option Button 57" hidden="1">
              <a:extLst>
                <a:ext uri="{63B3BB69-23CF-44E3-9099-C40C66FF867C}">
                  <a14:compatExt spid="_x0000_s11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79</xdr:row>
          <xdr:rowOff>0</xdr:rowOff>
        </xdr:from>
        <xdr:to>
          <xdr:col>2</xdr:col>
          <xdr:colOff>657225</xdr:colOff>
          <xdr:row>80</xdr:row>
          <xdr:rowOff>0</xdr:rowOff>
        </xdr:to>
        <xdr:sp macro="" textlink="">
          <xdr:nvSpPr>
            <xdr:cNvPr id="11322" name="Option Button 58" hidden="1">
              <a:extLst>
                <a:ext uri="{63B3BB69-23CF-44E3-9099-C40C66FF867C}">
                  <a14:compatExt spid="_x0000_s11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80</xdr:row>
          <xdr:rowOff>0</xdr:rowOff>
        </xdr:from>
        <xdr:to>
          <xdr:col>2</xdr:col>
          <xdr:colOff>657225</xdr:colOff>
          <xdr:row>81</xdr:row>
          <xdr:rowOff>0</xdr:rowOff>
        </xdr:to>
        <xdr:sp macro="" textlink="">
          <xdr:nvSpPr>
            <xdr:cNvPr id="11323" name="Option Button 59" hidden="1">
              <a:extLst>
                <a:ext uri="{63B3BB69-23CF-44E3-9099-C40C66FF867C}">
                  <a14:compatExt spid="_x0000_s11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81</xdr:row>
          <xdr:rowOff>0</xdr:rowOff>
        </xdr:from>
        <xdr:to>
          <xdr:col>2</xdr:col>
          <xdr:colOff>657225</xdr:colOff>
          <xdr:row>82</xdr:row>
          <xdr:rowOff>0</xdr:rowOff>
        </xdr:to>
        <xdr:sp macro="" textlink="">
          <xdr:nvSpPr>
            <xdr:cNvPr id="11324" name="Option Button 60" hidden="1">
              <a:extLst>
                <a:ext uri="{63B3BB69-23CF-44E3-9099-C40C66FF867C}">
                  <a14:compatExt spid="_x0000_s11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82</xdr:row>
          <xdr:rowOff>0</xdr:rowOff>
        </xdr:from>
        <xdr:to>
          <xdr:col>2</xdr:col>
          <xdr:colOff>657225</xdr:colOff>
          <xdr:row>83</xdr:row>
          <xdr:rowOff>0</xdr:rowOff>
        </xdr:to>
        <xdr:sp macro="" textlink="">
          <xdr:nvSpPr>
            <xdr:cNvPr id="11325" name="Option Button 61" hidden="1">
              <a:extLst>
                <a:ext uri="{63B3BB69-23CF-44E3-9099-C40C66FF867C}">
                  <a14:compatExt spid="_x0000_s11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83</xdr:row>
          <xdr:rowOff>0</xdr:rowOff>
        </xdr:from>
        <xdr:to>
          <xdr:col>2</xdr:col>
          <xdr:colOff>657225</xdr:colOff>
          <xdr:row>84</xdr:row>
          <xdr:rowOff>0</xdr:rowOff>
        </xdr:to>
        <xdr:sp macro="" textlink="">
          <xdr:nvSpPr>
            <xdr:cNvPr id="11326" name="Option Button 62" hidden="1">
              <a:extLst>
                <a:ext uri="{63B3BB69-23CF-44E3-9099-C40C66FF867C}">
                  <a14:compatExt spid="_x0000_s11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84</xdr:row>
          <xdr:rowOff>0</xdr:rowOff>
        </xdr:from>
        <xdr:to>
          <xdr:col>2</xdr:col>
          <xdr:colOff>657225</xdr:colOff>
          <xdr:row>85</xdr:row>
          <xdr:rowOff>0</xdr:rowOff>
        </xdr:to>
        <xdr:sp macro="" textlink="">
          <xdr:nvSpPr>
            <xdr:cNvPr id="11327" name="Option Button 63" hidden="1">
              <a:extLst>
                <a:ext uri="{63B3BB69-23CF-44E3-9099-C40C66FF867C}">
                  <a14:compatExt spid="_x0000_s11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73</xdr:row>
          <xdr:rowOff>0</xdr:rowOff>
        </xdr:from>
        <xdr:to>
          <xdr:col>3</xdr:col>
          <xdr:colOff>657225</xdr:colOff>
          <xdr:row>74</xdr:row>
          <xdr:rowOff>0</xdr:rowOff>
        </xdr:to>
        <xdr:sp macro="" textlink="">
          <xdr:nvSpPr>
            <xdr:cNvPr id="11328" name="Option Button 64" hidden="1">
              <a:extLst>
                <a:ext uri="{63B3BB69-23CF-44E3-9099-C40C66FF867C}">
                  <a14:compatExt spid="_x0000_s11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74</xdr:row>
          <xdr:rowOff>0</xdr:rowOff>
        </xdr:from>
        <xdr:to>
          <xdr:col>3</xdr:col>
          <xdr:colOff>647700</xdr:colOff>
          <xdr:row>75</xdr:row>
          <xdr:rowOff>0</xdr:rowOff>
        </xdr:to>
        <xdr:sp macro="" textlink="">
          <xdr:nvSpPr>
            <xdr:cNvPr id="11329" name="Option Button 65" hidden="1">
              <a:extLst>
                <a:ext uri="{63B3BB69-23CF-44E3-9099-C40C66FF867C}">
                  <a14:compatExt spid="_x0000_s11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75</xdr:row>
          <xdr:rowOff>0</xdr:rowOff>
        </xdr:from>
        <xdr:to>
          <xdr:col>3</xdr:col>
          <xdr:colOff>647700</xdr:colOff>
          <xdr:row>76</xdr:row>
          <xdr:rowOff>0</xdr:rowOff>
        </xdr:to>
        <xdr:sp macro="" textlink="">
          <xdr:nvSpPr>
            <xdr:cNvPr id="11330" name="Option Button 66" hidden="1">
              <a:extLst>
                <a:ext uri="{63B3BB69-23CF-44E3-9099-C40C66FF867C}">
                  <a14:compatExt spid="_x0000_s11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76</xdr:row>
          <xdr:rowOff>0</xdr:rowOff>
        </xdr:from>
        <xdr:to>
          <xdr:col>3</xdr:col>
          <xdr:colOff>647700</xdr:colOff>
          <xdr:row>77</xdr:row>
          <xdr:rowOff>0</xdr:rowOff>
        </xdr:to>
        <xdr:sp macro="" textlink="">
          <xdr:nvSpPr>
            <xdr:cNvPr id="11331" name="Option Button 67" hidden="1">
              <a:extLst>
                <a:ext uri="{63B3BB69-23CF-44E3-9099-C40C66FF867C}">
                  <a14:compatExt spid="_x0000_s11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77</xdr:row>
          <xdr:rowOff>0</xdr:rowOff>
        </xdr:from>
        <xdr:to>
          <xdr:col>3</xdr:col>
          <xdr:colOff>647700</xdr:colOff>
          <xdr:row>78</xdr:row>
          <xdr:rowOff>0</xdr:rowOff>
        </xdr:to>
        <xdr:sp macro="" textlink="">
          <xdr:nvSpPr>
            <xdr:cNvPr id="11332" name="Option Button 68" hidden="1">
              <a:extLst>
                <a:ext uri="{63B3BB69-23CF-44E3-9099-C40C66FF867C}">
                  <a14:compatExt spid="_x0000_s11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78</xdr:row>
          <xdr:rowOff>0</xdr:rowOff>
        </xdr:from>
        <xdr:to>
          <xdr:col>3</xdr:col>
          <xdr:colOff>647700</xdr:colOff>
          <xdr:row>79</xdr:row>
          <xdr:rowOff>0</xdr:rowOff>
        </xdr:to>
        <xdr:sp macro="" textlink="">
          <xdr:nvSpPr>
            <xdr:cNvPr id="11333" name="Option Button 69" hidden="1">
              <a:extLst>
                <a:ext uri="{63B3BB69-23CF-44E3-9099-C40C66FF867C}">
                  <a14:compatExt spid="_x0000_s11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79</xdr:row>
          <xdr:rowOff>0</xdr:rowOff>
        </xdr:from>
        <xdr:to>
          <xdr:col>3</xdr:col>
          <xdr:colOff>647700</xdr:colOff>
          <xdr:row>80</xdr:row>
          <xdr:rowOff>0</xdr:rowOff>
        </xdr:to>
        <xdr:sp macro="" textlink="">
          <xdr:nvSpPr>
            <xdr:cNvPr id="11334" name="Option Button 70" hidden="1">
              <a:extLst>
                <a:ext uri="{63B3BB69-23CF-44E3-9099-C40C66FF867C}">
                  <a14:compatExt spid="_x0000_s11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80</xdr:row>
          <xdr:rowOff>0</xdr:rowOff>
        </xdr:from>
        <xdr:to>
          <xdr:col>3</xdr:col>
          <xdr:colOff>647700</xdr:colOff>
          <xdr:row>81</xdr:row>
          <xdr:rowOff>0</xdr:rowOff>
        </xdr:to>
        <xdr:sp macro="" textlink="">
          <xdr:nvSpPr>
            <xdr:cNvPr id="11335" name="Option Button 71" hidden="1">
              <a:extLst>
                <a:ext uri="{63B3BB69-23CF-44E3-9099-C40C66FF867C}">
                  <a14:compatExt spid="_x0000_s11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81</xdr:row>
          <xdr:rowOff>0</xdr:rowOff>
        </xdr:from>
        <xdr:to>
          <xdr:col>3</xdr:col>
          <xdr:colOff>647700</xdr:colOff>
          <xdr:row>82</xdr:row>
          <xdr:rowOff>0</xdr:rowOff>
        </xdr:to>
        <xdr:sp macro="" textlink="">
          <xdr:nvSpPr>
            <xdr:cNvPr id="11336" name="Option Button 72" hidden="1">
              <a:extLst>
                <a:ext uri="{63B3BB69-23CF-44E3-9099-C40C66FF867C}">
                  <a14:compatExt spid="_x0000_s11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82</xdr:row>
          <xdr:rowOff>0</xdr:rowOff>
        </xdr:from>
        <xdr:to>
          <xdr:col>3</xdr:col>
          <xdr:colOff>647700</xdr:colOff>
          <xdr:row>83</xdr:row>
          <xdr:rowOff>0</xdr:rowOff>
        </xdr:to>
        <xdr:sp macro="" textlink="">
          <xdr:nvSpPr>
            <xdr:cNvPr id="11337" name="Option Button 73" hidden="1">
              <a:extLst>
                <a:ext uri="{63B3BB69-23CF-44E3-9099-C40C66FF867C}">
                  <a14:compatExt spid="_x0000_s11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83</xdr:row>
          <xdr:rowOff>0</xdr:rowOff>
        </xdr:from>
        <xdr:to>
          <xdr:col>3</xdr:col>
          <xdr:colOff>647700</xdr:colOff>
          <xdr:row>84</xdr:row>
          <xdr:rowOff>0</xdr:rowOff>
        </xdr:to>
        <xdr:sp macro="" textlink="">
          <xdr:nvSpPr>
            <xdr:cNvPr id="11338" name="Option Button 74" hidden="1">
              <a:extLst>
                <a:ext uri="{63B3BB69-23CF-44E3-9099-C40C66FF867C}">
                  <a14:compatExt spid="_x0000_s11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84</xdr:row>
          <xdr:rowOff>0</xdr:rowOff>
        </xdr:from>
        <xdr:to>
          <xdr:col>3</xdr:col>
          <xdr:colOff>647700</xdr:colOff>
          <xdr:row>85</xdr:row>
          <xdr:rowOff>0</xdr:rowOff>
        </xdr:to>
        <xdr:sp macro="" textlink="">
          <xdr:nvSpPr>
            <xdr:cNvPr id="11339" name="Option Button 75" hidden="1">
              <a:extLst>
                <a:ext uri="{63B3BB69-23CF-44E3-9099-C40C66FF867C}">
                  <a14:compatExt spid="_x0000_s11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73</xdr:row>
          <xdr:rowOff>28575</xdr:rowOff>
        </xdr:from>
        <xdr:to>
          <xdr:col>4</xdr:col>
          <xdr:colOff>638175</xdr:colOff>
          <xdr:row>73</xdr:row>
          <xdr:rowOff>219075</xdr:rowOff>
        </xdr:to>
        <xdr:sp macro="" textlink="">
          <xdr:nvSpPr>
            <xdr:cNvPr id="11340" name="Option Button 76" hidden="1">
              <a:extLst>
                <a:ext uri="{63B3BB69-23CF-44E3-9099-C40C66FF867C}">
                  <a14:compatExt spid="_x0000_s11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74</xdr:row>
          <xdr:rowOff>28575</xdr:rowOff>
        </xdr:from>
        <xdr:to>
          <xdr:col>4</xdr:col>
          <xdr:colOff>638175</xdr:colOff>
          <xdr:row>74</xdr:row>
          <xdr:rowOff>219075</xdr:rowOff>
        </xdr:to>
        <xdr:sp macro="" textlink="">
          <xdr:nvSpPr>
            <xdr:cNvPr id="11341" name="Option Button 77" hidden="1">
              <a:extLst>
                <a:ext uri="{63B3BB69-23CF-44E3-9099-C40C66FF867C}">
                  <a14:compatExt spid="_x0000_s11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75</xdr:row>
          <xdr:rowOff>28575</xdr:rowOff>
        </xdr:from>
        <xdr:to>
          <xdr:col>4</xdr:col>
          <xdr:colOff>638175</xdr:colOff>
          <xdr:row>75</xdr:row>
          <xdr:rowOff>219075</xdr:rowOff>
        </xdr:to>
        <xdr:sp macro="" textlink="">
          <xdr:nvSpPr>
            <xdr:cNvPr id="11342" name="Option Button 78" hidden="1">
              <a:extLst>
                <a:ext uri="{63B3BB69-23CF-44E3-9099-C40C66FF867C}">
                  <a14:compatExt spid="_x0000_s11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76</xdr:row>
          <xdr:rowOff>28575</xdr:rowOff>
        </xdr:from>
        <xdr:to>
          <xdr:col>4</xdr:col>
          <xdr:colOff>638175</xdr:colOff>
          <xdr:row>76</xdr:row>
          <xdr:rowOff>219075</xdr:rowOff>
        </xdr:to>
        <xdr:sp macro="" textlink="">
          <xdr:nvSpPr>
            <xdr:cNvPr id="11343" name="Option Button 79" hidden="1">
              <a:extLst>
                <a:ext uri="{63B3BB69-23CF-44E3-9099-C40C66FF867C}">
                  <a14:compatExt spid="_x0000_s11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77</xdr:row>
          <xdr:rowOff>28575</xdr:rowOff>
        </xdr:from>
        <xdr:to>
          <xdr:col>4</xdr:col>
          <xdr:colOff>638175</xdr:colOff>
          <xdr:row>77</xdr:row>
          <xdr:rowOff>219075</xdr:rowOff>
        </xdr:to>
        <xdr:sp macro="" textlink="">
          <xdr:nvSpPr>
            <xdr:cNvPr id="11344" name="Option Button 80" hidden="1">
              <a:extLst>
                <a:ext uri="{63B3BB69-23CF-44E3-9099-C40C66FF867C}">
                  <a14:compatExt spid="_x0000_s11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78</xdr:row>
          <xdr:rowOff>28575</xdr:rowOff>
        </xdr:from>
        <xdr:to>
          <xdr:col>4</xdr:col>
          <xdr:colOff>638175</xdr:colOff>
          <xdr:row>78</xdr:row>
          <xdr:rowOff>219075</xdr:rowOff>
        </xdr:to>
        <xdr:sp macro="" textlink="">
          <xdr:nvSpPr>
            <xdr:cNvPr id="11345" name="Option Button 81" hidden="1">
              <a:extLst>
                <a:ext uri="{63B3BB69-23CF-44E3-9099-C40C66FF867C}">
                  <a14:compatExt spid="_x0000_s11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79</xdr:row>
          <xdr:rowOff>28575</xdr:rowOff>
        </xdr:from>
        <xdr:to>
          <xdr:col>4</xdr:col>
          <xdr:colOff>638175</xdr:colOff>
          <xdr:row>79</xdr:row>
          <xdr:rowOff>219075</xdr:rowOff>
        </xdr:to>
        <xdr:sp macro="" textlink="">
          <xdr:nvSpPr>
            <xdr:cNvPr id="11346" name="Option Button 82" hidden="1">
              <a:extLst>
                <a:ext uri="{63B3BB69-23CF-44E3-9099-C40C66FF867C}">
                  <a14:compatExt spid="_x0000_s11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80</xdr:row>
          <xdr:rowOff>28575</xdr:rowOff>
        </xdr:from>
        <xdr:to>
          <xdr:col>4</xdr:col>
          <xdr:colOff>638175</xdr:colOff>
          <xdr:row>80</xdr:row>
          <xdr:rowOff>219075</xdr:rowOff>
        </xdr:to>
        <xdr:sp macro="" textlink="">
          <xdr:nvSpPr>
            <xdr:cNvPr id="11347" name="Option Button 83" hidden="1">
              <a:extLst>
                <a:ext uri="{63B3BB69-23CF-44E3-9099-C40C66FF867C}">
                  <a14:compatExt spid="_x0000_s11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81</xdr:row>
          <xdr:rowOff>28575</xdr:rowOff>
        </xdr:from>
        <xdr:to>
          <xdr:col>4</xdr:col>
          <xdr:colOff>638175</xdr:colOff>
          <xdr:row>81</xdr:row>
          <xdr:rowOff>219075</xdr:rowOff>
        </xdr:to>
        <xdr:sp macro="" textlink="">
          <xdr:nvSpPr>
            <xdr:cNvPr id="11348" name="Option Button 84" hidden="1">
              <a:extLst>
                <a:ext uri="{63B3BB69-23CF-44E3-9099-C40C66FF867C}">
                  <a14:compatExt spid="_x0000_s11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82</xdr:row>
          <xdr:rowOff>28575</xdr:rowOff>
        </xdr:from>
        <xdr:to>
          <xdr:col>4</xdr:col>
          <xdr:colOff>638175</xdr:colOff>
          <xdr:row>82</xdr:row>
          <xdr:rowOff>219075</xdr:rowOff>
        </xdr:to>
        <xdr:sp macro="" textlink="">
          <xdr:nvSpPr>
            <xdr:cNvPr id="11349" name="Option Button 85" hidden="1">
              <a:extLst>
                <a:ext uri="{63B3BB69-23CF-44E3-9099-C40C66FF867C}">
                  <a14:compatExt spid="_x0000_s11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83</xdr:row>
          <xdr:rowOff>28575</xdr:rowOff>
        </xdr:from>
        <xdr:to>
          <xdr:col>4</xdr:col>
          <xdr:colOff>638175</xdr:colOff>
          <xdr:row>83</xdr:row>
          <xdr:rowOff>219075</xdr:rowOff>
        </xdr:to>
        <xdr:sp macro="" textlink="">
          <xdr:nvSpPr>
            <xdr:cNvPr id="11350" name="Option Button 86" hidden="1">
              <a:extLst>
                <a:ext uri="{63B3BB69-23CF-44E3-9099-C40C66FF867C}">
                  <a14:compatExt spid="_x0000_s11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84</xdr:row>
          <xdr:rowOff>28575</xdr:rowOff>
        </xdr:from>
        <xdr:to>
          <xdr:col>4</xdr:col>
          <xdr:colOff>638175</xdr:colOff>
          <xdr:row>84</xdr:row>
          <xdr:rowOff>219075</xdr:rowOff>
        </xdr:to>
        <xdr:sp macro="" textlink="">
          <xdr:nvSpPr>
            <xdr:cNvPr id="11351" name="Option Button 87" hidden="1">
              <a:extLst>
                <a:ext uri="{63B3BB69-23CF-44E3-9099-C40C66FF867C}">
                  <a14:compatExt spid="_x0000_s11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0</xdr:rowOff>
        </xdr:from>
        <xdr:to>
          <xdr:col>5</xdr:col>
          <xdr:colOff>762000</xdr:colOff>
          <xdr:row>74</xdr:row>
          <xdr:rowOff>0</xdr:rowOff>
        </xdr:to>
        <xdr:sp macro="" textlink="">
          <xdr:nvSpPr>
            <xdr:cNvPr id="11352" name="Group Box 88" hidden="1">
              <a:extLst>
                <a:ext uri="{63B3BB69-23CF-44E3-9099-C40C66FF867C}">
                  <a14:compatExt spid="_x0000_s11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74</xdr:row>
          <xdr:rowOff>0</xdr:rowOff>
        </xdr:from>
        <xdr:to>
          <xdr:col>5</xdr:col>
          <xdr:colOff>762000</xdr:colOff>
          <xdr:row>75</xdr:row>
          <xdr:rowOff>0</xdr:rowOff>
        </xdr:to>
        <xdr:sp macro="" textlink="">
          <xdr:nvSpPr>
            <xdr:cNvPr id="11353" name="Group Box 89" hidden="1">
              <a:extLst>
                <a:ext uri="{63B3BB69-23CF-44E3-9099-C40C66FF867C}">
                  <a14:compatExt spid="_x0000_s11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0</xdr:rowOff>
        </xdr:from>
        <xdr:to>
          <xdr:col>5</xdr:col>
          <xdr:colOff>762000</xdr:colOff>
          <xdr:row>76</xdr:row>
          <xdr:rowOff>0</xdr:rowOff>
        </xdr:to>
        <xdr:sp macro="" textlink="">
          <xdr:nvSpPr>
            <xdr:cNvPr id="11354" name="Group Box 90" hidden="1">
              <a:extLst>
                <a:ext uri="{63B3BB69-23CF-44E3-9099-C40C66FF867C}">
                  <a14:compatExt spid="_x0000_s11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0</xdr:rowOff>
        </xdr:from>
        <xdr:to>
          <xdr:col>5</xdr:col>
          <xdr:colOff>762000</xdr:colOff>
          <xdr:row>77</xdr:row>
          <xdr:rowOff>0</xdr:rowOff>
        </xdr:to>
        <xdr:sp macro="" textlink="">
          <xdr:nvSpPr>
            <xdr:cNvPr id="11355" name="Group Box 91" hidden="1">
              <a:extLst>
                <a:ext uri="{63B3BB69-23CF-44E3-9099-C40C66FF867C}">
                  <a14:compatExt spid="_x0000_s11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77</xdr:row>
          <xdr:rowOff>0</xdr:rowOff>
        </xdr:from>
        <xdr:to>
          <xdr:col>5</xdr:col>
          <xdr:colOff>762000</xdr:colOff>
          <xdr:row>78</xdr:row>
          <xdr:rowOff>0</xdr:rowOff>
        </xdr:to>
        <xdr:sp macro="" textlink="">
          <xdr:nvSpPr>
            <xdr:cNvPr id="11356" name="Group Box 92" hidden="1">
              <a:extLst>
                <a:ext uri="{63B3BB69-23CF-44E3-9099-C40C66FF867C}">
                  <a14:compatExt spid="_x0000_s11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0</xdr:rowOff>
        </xdr:from>
        <xdr:to>
          <xdr:col>5</xdr:col>
          <xdr:colOff>762000</xdr:colOff>
          <xdr:row>79</xdr:row>
          <xdr:rowOff>0</xdr:rowOff>
        </xdr:to>
        <xdr:sp macro="" textlink="">
          <xdr:nvSpPr>
            <xdr:cNvPr id="11357" name="Group Box 93" hidden="1">
              <a:extLst>
                <a:ext uri="{63B3BB69-23CF-44E3-9099-C40C66FF867C}">
                  <a14:compatExt spid="_x0000_s11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79</xdr:row>
          <xdr:rowOff>0</xdr:rowOff>
        </xdr:from>
        <xdr:to>
          <xdr:col>5</xdr:col>
          <xdr:colOff>762000</xdr:colOff>
          <xdr:row>80</xdr:row>
          <xdr:rowOff>0</xdr:rowOff>
        </xdr:to>
        <xdr:sp macro="" textlink="">
          <xdr:nvSpPr>
            <xdr:cNvPr id="11358" name="Group Box 94" hidden="1">
              <a:extLst>
                <a:ext uri="{63B3BB69-23CF-44E3-9099-C40C66FF867C}">
                  <a14:compatExt spid="_x0000_s11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0</xdr:rowOff>
        </xdr:from>
        <xdr:to>
          <xdr:col>5</xdr:col>
          <xdr:colOff>762000</xdr:colOff>
          <xdr:row>81</xdr:row>
          <xdr:rowOff>0</xdr:rowOff>
        </xdr:to>
        <xdr:sp macro="" textlink="">
          <xdr:nvSpPr>
            <xdr:cNvPr id="11359" name="Group Box 95" hidden="1">
              <a:extLst>
                <a:ext uri="{63B3BB69-23CF-44E3-9099-C40C66FF867C}">
                  <a14:compatExt spid="_x0000_s11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0</xdr:rowOff>
        </xdr:from>
        <xdr:to>
          <xdr:col>5</xdr:col>
          <xdr:colOff>762000</xdr:colOff>
          <xdr:row>82</xdr:row>
          <xdr:rowOff>0</xdr:rowOff>
        </xdr:to>
        <xdr:sp macro="" textlink="">
          <xdr:nvSpPr>
            <xdr:cNvPr id="11360" name="Group Box 96" hidden="1">
              <a:extLst>
                <a:ext uri="{63B3BB69-23CF-44E3-9099-C40C66FF867C}">
                  <a14:compatExt spid="_x0000_s11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5</xdr:col>
          <xdr:colOff>762000</xdr:colOff>
          <xdr:row>83</xdr:row>
          <xdr:rowOff>0</xdr:rowOff>
        </xdr:to>
        <xdr:sp macro="" textlink="">
          <xdr:nvSpPr>
            <xdr:cNvPr id="11361" name="Group Box 97" hidden="1">
              <a:extLst>
                <a:ext uri="{63B3BB69-23CF-44E3-9099-C40C66FF867C}">
                  <a14:compatExt spid="_x0000_s11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83</xdr:row>
          <xdr:rowOff>0</xdr:rowOff>
        </xdr:from>
        <xdr:to>
          <xdr:col>5</xdr:col>
          <xdr:colOff>762000</xdr:colOff>
          <xdr:row>84</xdr:row>
          <xdr:rowOff>0</xdr:rowOff>
        </xdr:to>
        <xdr:sp macro="" textlink="">
          <xdr:nvSpPr>
            <xdr:cNvPr id="11362" name="Group Box 98" hidden="1">
              <a:extLst>
                <a:ext uri="{63B3BB69-23CF-44E3-9099-C40C66FF867C}">
                  <a14:compatExt spid="_x0000_s11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0</xdr:rowOff>
        </xdr:from>
        <xdr:to>
          <xdr:col>5</xdr:col>
          <xdr:colOff>762000</xdr:colOff>
          <xdr:row>85</xdr:row>
          <xdr:rowOff>0</xdr:rowOff>
        </xdr:to>
        <xdr:sp macro="" textlink="">
          <xdr:nvSpPr>
            <xdr:cNvPr id="11363" name="Group Box 99" hidden="1">
              <a:extLst>
                <a:ext uri="{63B3BB69-23CF-44E3-9099-C40C66FF867C}">
                  <a14:compatExt spid="_x0000_s11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87</xdr:row>
          <xdr:rowOff>28575</xdr:rowOff>
        </xdr:from>
        <xdr:to>
          <xdr:col>2</xdr:col>
          <xdr:colOff>647700</xdr:colOff>
          <xdr:row>87</xdr:row>
          <xdr:rowOff>219075</xdr:rowOff>
        </xdr:to>
        <xdr:sp macro="" textlink="">
          <xdr:nvSpPr>
            <xdr:cNvPr id="11364" name="Option Button 100" hidden="1">
              <a:extLst>
                <a:ext uri="{63B3BB69-23CF-44E3-9099-C40C66FF867C}">
                  <a14:compatExt spid="_x0000_s11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88</xdr:row>
          <xdr:rowOff>28575</xdr:rowOff>
        </xdr:from>
        <xdr:to>
          <xdr:col>2</xdr:col>
          <xdr:colOff>638175</xdr:colOff>
          <xdr:row>88</xdr:row>
          <xdr:rowOff>219075</xdr:rowOff>
        </xdr:to>
        <xdr:sp macro="" textlink="">
          <xdr:nvSpPr>
            <xdr:cNvPr id="11365" name="Option Button 101" hidden="1">
              <a:extLst>
                <a:ext uri="{63B3BB69-23CF-44E3-9099-C40C66FF867C}">
                  <a14:compatExt spid="_x0000_s11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89</xdr:row>
          <xdr:rowOff>28575</xdr:rowOff>
        </xdr:from>
        <xdr:to>
          <xdr:col>2</xdr:col>
          <xdr:colOff>638175</xdr:colOff>
          <xdr:row>89</xdr:row>
          <xdr:rowOff>228600</xdr:rowOff>
        </xdr:to>
        <xdr:sp macro="" textlink="">
          <xdr:nvSpPr>
            <xdr:cNvPr id="11366" name="Option Button 102" hidden="1">
              <a:extLst>
                <a:ext uri="{63B3BB69-23CF-44E3-9099-C40C66FF867C}">
                  <a14:compatExt spid="_x0000_s11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90</xdr:row>
          <xdr:rowOff>38100</xdr:rowOff>
        </xdr:from>
        <xdr:to>
          <xdr:col>2</xdr:col>
          <xdr:colOff>638175</xdr:colOff>
          <xdr:row>90</xdr:row>
          <xdr:rowOff>219075</xdr:rowOff>
        </xdr:to>
        <xdr:sp macro="" textlink="">
          <xdr:nvSpPr>
            <xdr:cNvPr id="11367" name="Option Button 103" hidden="1">
              <a:extLst>
                <a:ext uri="{63B3BB69-23CF-44E3-9099-C40C66FF867C}">
                  <a14:compatExt spid="_x0000_s11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91</xdr:row>
          <xdr:rowOff>38100</xdr:rowOff>
        </xdr:from>
        <xdr:to>
          <xdr:col>2</xdr:col>
          <xdr:colOff>638175</xdr:colOff>
          <xdr:row>91</xdr:row>
          <xdr:rowOff>219075</xdr:rowOff>
        </xdr:to>
        <xdr:sp macro="" textlink="">
          <xdr:nvSpPr>
            <xdr:cNvPr id="11368" name="Option Button 104" hidden="1">
              <a:extLst>
                <a:ext uri="{63B3BB69-23CF-44E3-9099-C40C66FF867C}">
                  <a14:compatExt spid="_x0000_s11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92</xdr:row>
          <xdr:rowOff>38100</xdr:rowOff>
        </xdr:from>
        <xdr:to>
          <xdr:col>2</xdr:col>
          <xdr:colOff>638175</xdr:colOff>
          <xdr:row>92</xdr:row>
          <xdr:rowOff>219075</xdr:rowOff>
        </xdr:to>
        <xdr:sp macro="" textlink="">
          <xdr:nvSpPr>
            <xdr:cNvPr id="11369" name="Option Button 105" hidden="1">
              <a:extLst>
                <a:ext uri="{63B3BB69-23CF-44E3-9099-C40C66FF867C}">
                  <a14:compatExt spid="_x0000_s11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93</xdr:row>
          <xdr:rowOff>38100</xdr:rowOff>
        </xdr:from>
        <xdr:to>
          <xdr:col>2</xdr:col>
          <xdr:colOff>638175</xdr:colOff>
          <xdr:row>93</xdr:row>
          <xdr:rowOff>219075</xdr:rowOff>
        </xdr:to>
        <xdr:sp macro="" textlink="">
          <xdr:nvSpPr>
            <xdr:cNvPr id="11370" name="Option Button 106" hidden="1">
              <a:extLst>
                <a:ext uri="{63B3BB69-23CF-44E3-9099-C40C66FF867C}">
                  <a14:compatExt spid="_x0000_s11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94</xdr:row>
          <xdr:rowOff>38100</xdr:rowOff>
        </xdr:from>
        <xdr:to>
          <xdr:col>2</xdr:col>
          <xdr:colOff>638175</xdr:colOff>
          <xdr:row>94</xdr:row>
          <xdr:rowOff>219075</xdr:rowOff>
        </xdr:to>
        <xdr:sp macro="" textlink="">
          <xdr:nvSpPr>
            <xdr:cNvPr id="11371" name="Option Button 107" hidden="1">
              <a:extLst>
                <a:ext uri="{63B3BB69-23CF-44E3-9099-C40C66FF867C}">
                  <a14:compatExt spid="_x0000_s11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95</xdr:row>
          <xdr:rowOff>38100</xdr:rowOff>
        </xdr:from>
        <xdr:to>
          <xdr:col>2</xdr:col>
          <xdr:colOff>638175</xdr:colOff>
          <xdr:row>95</xdr:row>
          <xdr:rowOff>219075</xdr:rowOff>
        </xdr:to>
        <xdr:sp macro="" textlink="">
          <xdr:nvSpPr>
            <xdr:cNvPr id="11372" name="Option Button 108" hidden="1">
              <a:extLst>
                <a:ext uri="{63B3BB69-23CF-44E3-9099-C40C66FF867C}">
                  <a14:compatExt spid="_x0000_s11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96</xdr:row>
          <xdr:rowOff>38100</xdr:rowOff>
        </xdr:from>
        <xdr:to>
          <xdr:col>2</xdr:col>
          <xdr:colOff>638175</xdr:colOff>
          <xdr:row>96</xdr:row>
          <xdr:rowOff>219075</xdr:rowOff>
        </xdr:to>
        <xdr:sp macro="" textlink="">
          <xdr:nvSpPr>
            <xdr:cNvPr id="11373" name="Option Button 109" hidden="1">
              <a:extLst>
                <a:ext uri="{63B3BB69-23CF-44E3-9099-C40C66FF867C}">
                  <a14:compatExt spid="_x0000_s11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97</xdr:row>
          <xdr:rowOff>38100</xdr:rowOff>
        </xdr:from>
        <xdr:to>
          <xdr:col>2</xdr:col>
          <xdr:colOff>638175</xdr:colOff>
          <xdr:row>97</xdr:row>
          <xdr:rowOff>219075</xdr:rowOff>
        </xdr:to>
        <xdr:sp macro="" textlink="">
          <xdr:nvSpPr>
            <xdr:cNvPr id="11374" name="Option Button 110" hidden="1">
              <a:extLst>
                <a:ext uri="{63B3BB69-23CF-44E3-9099-C40C66FF867C}">
                  <a14:compatExt spid="_x0000_s11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98</xdr:row>
          <xdr:rowOff>38100</xdr:rowOff>
        </xdr:from>
        <xdr:to>
          <xdr:col>2</xdr:col>
          <xdr:colOff>638175</xdr:colOff>
          <xdr:row>98</xdr:row>
          <xdr:rowOff>219075</xdr:rowOff>
        </xdr:to>
        <xdr:sp macro="" textlink="">
          <xdr:nvSpPr>
            <xdr:cNvPr id="11375" name="Option Button 111" hidden="1">
              <a:extLst>
                <a:ext uri="{63B3BB69-23CF-44E3-9099-C40C66FF867C}">
                  <a14:compatExt spid="_x0000_s11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87</xdr:row>
          <xdr:rowOff>38100</xdr:rowOff>
        </xdr:from>
        <xdr:to>
          <xdr:col>3</xdr:col>
          <xdr:colOff>638175</xdr:colOff>
          <xdr:row>87</xdr:row>
          <xdr:rowOff>228600</xdr:rowOff>
        </xdr:to>
        <xdr:sp macro="" textlink="">
          <xdr:nvSpPr>
            <xdr:cNvPr id="11376" name="Option Button 112" hidden="1">
              <a:extLst>
                <a:ext uri="{63B3BB69-23CF-44E3-9099-C40C66FF867C}">
                  <a14:compatExt spid="_x0000_s11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88</xdr:row>
          <xdr:rowOff>38100</xdr:rowOff>
        </xdr:from>
        <xdr:to>
          <xdr:col>3</xdr:col>
          <xdr:colOff>638175</xdr:colOff>
          <xdr:row>88</xdr:row>
          <xdr:rowOff>228600</xdr:rowOff>
        </xdr:to>
        <xdr:sp macro="" textlink="">
          <xdr:nvSpPr>
            <xdr:cNvPr id="11377" name="Option Button 113" hidden="1">
              <a:extLst>
                <a:ext uri="{63B3BB69-23CF-44E3-9099-C40C66FF867C}">
                  <a14:compatExt spid="_x0000_s11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89</xdr:row>
          <xdr:rowOff>38100</xdr:rowOff>
        </xdr:from>
        <xdr:to>
          <xdr:col>3</xdr:col>
          <xdr:colOff>638175</xdr:colOff>
          <xdr:row>89</xdr:row>
          <xdr:rowOff>238125</xdr:rowOff>
        </xdr:to>
        <xdr:sp macro="" textlink="">
          <xdr:nvSpPr>
            <xdr:cNvPr id="11378" name="Option Button 114" hidden="1">
              <a:extLst>
                <a:ext uri="{63B3BB69-23CF-44E3-9099-C40C66FF867C}">
                  <a14:compatExt spid="_x0000_s11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90</xdr:row>
          <xdr:rowOff>47625</xdr:rowOff>
        </xdr:from>
        <xdr:to>
          <xdr:col>3</xdr:col>
          <xdr:colOff>638175</xdr:colOff>
          <xdr:row>90</xdr:row>
          <xdr:rowOff>228600</xdr:rowOff>
        </xdr:to>
        <xdr:sp macro="" textlink="">
          <xdr:nvSpPr>
            <xdr:cNvPr id="11379" name="Option Button 115" hidden="1">
              <a:extLst>
                <a:ext uri="{63B3BB69-23CF-44E3-9099-C40C66FF867C}">
                  <a14:compatExt spid="_x0000_s11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91</xdr:row>
          <xdr:rowOff>47625</xdr:rowOff>
        </xdr:from>
        <xdr:to>
          <xdr:col>3</xdr:col>
          <xdr:colOff>638175</xdr:colOff>
          <xdr:row>91</xdr:row>
          <xdr:rowOff>228600</xdr:rowOff>
        </xdr:to>
        <xdr:sp macro="" textlink="">
          <xdr:nvSpPr>
            <xdr:cNvPr id="11380" name="Option Button 116" hidden="1">
              <a:extLst>
                <a:ext uri="{63B3BB69-23CF-44E3-9099-C40C66FF867C}">
                  <a14:compatExt spid="_x0000_s11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92</xdr:row>
          <xdr:rowOff>47625</xdr:rowOff>
        </xdr:from>
        <xdr:to>
          <xdr:col>3</xdr:col>
          <xdr:colOff>638175</xdr:colOff>
          <xdr:row>92</xdr:row>
          <xdr:rowOff>228600</xdr:rowOff>
        </xdr:to>
        <xdr:sp macro="" textlink="">
          <xdr:nvSpPr>
            <xdr:cNvPr id="11381" name="Option Button 117" hidden="1">
              <a:extLst>
                <a:ext uri="{63B3BB69-23CF-44E3-9099-C40C66FF867C}">
                  <a14:compatExt spid="_x0000_s11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93</xdr:row>
          <xdr:rowOff>47625</xdr:rowOff>
        </xdr:from>
        <xdr:to>
          <xdr:col>3</xdr:col>
          <xdr:colOff>638175</xdr:colOff>
          <xdr:row>93</xdr:row>
          <xdr:rowOff>228600</xdr:rowOff>
        </xdr:to>
        <xdr:sp macro="" textlink="">
          <xdr:nvSpPr>
            <xdr:cNvPr id="11382" name="Option Button 118" hidden="1">
              <a:extLst>
                <a:ext uri="{63B3BB69-23CF-44E3-9099-C40C66FF867C}">
                  <a14:compatExt spid="_x0000_s11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94</xdr:row>
          <xdr:rowOff>47625</xdr:rowOff>
        </xdr:from>
        <xdr:to>
          <xdr:col>3</xdr:col>
          <xdr:colOff>638175</xdr:colOff>
          <xdr:row>94</xdr:row>
          <xdr:rowOff>228600</xdr:rowOff>
        </xdr:to>
        <xdr:sp macro="" textlink="">
          <xdr:nvSpPr>
            <xdr:cNvPr id="11383" name="Option Button 119" hidden="1">
              <a:extLst>
                <a:ext uri="{63B3BB69-23CF-44E3-9099-C40C66FF867C}">
                  <a14:compatExt spid="_x0000_s11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95</xdr:row>
          <xdr:rowOff>47625</xdr:rowOff>
        </xdr:from>
        <xdr:to>
          <xdr:col>3</xdr:col>
          <xdr:colOff>638175</xdr:colOff>
          <xdr:row>95</xdr:row>
          <xdr:rowOff>228600</xdr:rowOff>
        </xdr:to>
        <xdr:sp macro="" textlink="">
          <xdr:nvSpPr>
            <xdr:cNvPr id="11384" name="Option Button 120" hidden="1">
              <a:extLst>
                <a:ext uri="{63B3BB69-23CF-44E3-9099-C40C66FF867C}">
                  <a14:compatExt spid="_x0000_s11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96</xdr:row>
          <xdr:rowOff>47625</xdr:rowOff>
        </xdr:from>
        <xdr:to>
          <xdr:col>3</xdr:col>
          <xdr:colOff>638175</xdr:colOff>
          <xdr:row>96</xdr:row>
          <xdr:rowOff>228600</xdr:rowOff>
        </xdr:to>
        <xdr:sp macro="" textlink="">
          <xdr:nvSpPr>
            <xdr:cNvPr id="11385" name="Option Button 121" hidden="1">
              <a:extLst>
                <a:ext uri="{63B3BB69-23CF-44E3-9099-C40C66FF867C}">
                  <a14:compatExt spid="_x0000_s11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97</xdr:row>
          <xdr:rowOff>47625</xdr:rowOff>
        </xdr:from>
        <xdr:to>
          <xdr:col>3</xdr:col>
          <xdr:colOff>638175</xdr:colOff>
          <xdr:row>97</xdr:row>
          <xdr:rowOff>228600</xdr:rowOff>
        </xdr:to>
        <xdr:sp macro="" textlink="">
          <xdr:nvSpPr>
            <xdr:cNvPr id="11386" name="Option Button 122" hidden="1">
              <a:extLst>
                <a:ext uri="{63B3BB69-23CF-44E3-9099-C40C66FF867C}">
                  <a14:compatExt spid="_x0000_s11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98</xdr:row>
          <xdr:rowOff>47625</xdr:rowOff>
        </xdr:from>
        <xdr:to>
          <xdr:col>3</xdr:col>
          <xdr:colOff>638175</xdr:colOff>
          <xdr:row>98</xdr:row>
          <xdr:rowOff>228600</xdr:rowOff>
        </xdr:to>
        <xdr:sp macro="" textlink="">
          <xdr:nvSpPr>
            <xdr:cNvPr id="11387" name="Option Button 123" hidden="1">
              <a:extLst>
                <a:ext uri="{63B3BB69-23CF-44E3-9099-C40C66FF867C}">
                  <a14:compatExt spid="_x0000_s11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87</xdr:row>
          <xdr:rowOff>28575</xdr:rowOff>
        </xdr:from>
        <xdr:to>
          <xdr:col>4</xdr:col>
          <xdr:colOff>647700</xdr:colOff>
          <xdr:row>87</xdr:row>
          <xdr:rowOff>219075</xdr:rowOff>
        </xdr:to>
        <xdr:sp macro="" textlink="">
          <xdr:nvSpPr>
            <xdr:cNvPr id="11388" name="Option Button 124" hidden="1">
              <a:extLst>
                <a:ext uri="{63B3BB69-23CF-44E3-9099-C40C66FF867C}">
                  <a14:compatExt spid="_x0000_s11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88</xdr:row>
          <xdr:rowOff>28575</xdr:rowOff>
        </xdr:from>
        <xdr:to>
          <xdr:col>4</xdr:col>
          <xdr:colOff>638175</xdr:colOff>
          <xdr:row>88</xdr:row>
          <xdr:rowOff>219075</xdr:rowOff>
        </xdr:to>
        <xdr:sp macro="" textlink="">
          <xdr:nvSpPr>
            <xdr:cNvPr id="11389" name="Option Button 125" hidden="1">
              <a:extLst>
                <a:ext uri="{63B3BB69-23CF-44E3-9099-C40C66FF867C}">
                  <a14:compatExt spid="_x0000_s11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89</xdr:row>
          <xdr:rowOff>28575</xdr:rowOff>
        </xdr:from>
        <xdr:to>
          <xdr:col>4</xdr:col>
          <xdr:colOff>638175</xdr:colOff>
          <xdr:row>89</xdr:row>
          <xdr:rowOff>219075</xdr:rowOff>
        </xdr:to>
        <xdr:sp macro="" textlink="">
          <xdr:nvSpPr>
            <xdr:cNvPr id="11390" name="Option Button 126" hidden="1">
              <a:extLst>
                <a:ext uri="{63B3BB69-23CF-44E3-9099-C40C66FF867C}">
                  <a14:compatExt spid="_x0000_s11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90</xdr:row>
          <xdr:rowOff>28575</xdr:rowOff>
        </xdr:from>
        <xdr:to>
          <xdr:col>4</xdr:col>
          <xdr:colOff>638175</xdr:colOff>
          <xdr:row>90</xdr:row>
          <xdr:rowOff>219075</xdr:rowOff>
        </xdr:to>
        <xdr:sp macro="" textlink="">
          <xdr:nvSpPr>
            <xdr:cNvPr id="11391" name="Option Button 127" hidden="1">
              <a:extLst>
                <a:ext uri="{63B3BB69-23CF-44E3-9099-C40C66FF867C}">
                  <a14:compatExt spid="_x0000_s11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91</xdr:row>
          <xdr:rowOff>28575</xdr:rowOff>
        </xdr:from>
        <xdr:to>
          <xdr:col>4</xdr:col>
          <xdr:colOff>638175</xdr:colOff>
          <xdr:row>91</xdr:row>
          <xdr:rowOff>219075</xdr:rowOff>
        </xdr:to>
        <xdr:sp macro="" textlink="">
          <xdr:nvSpPr>
            <xdr:cNvPr id="11392" name="Option Button 128" hidden="1">
              <a:extLst>
                <a:ext uri="{63B3BB69-23CF-44E3-9099-C40C66FF867C}">
                  <a14:compatExt spid="_x0000_s11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92</xdr:row>
          <xdr:rowOff>28575</xdr:rowOff>
        </xdr:from>
        <xdr:to>
          <xdr:col>4</xdr:col>
          <xdr:colOff>638175</xdr:colOff>
          <xdr:row>92</xdr:row>
          <xdr:rowOff>219075</xdr:rowOff>
        </xdr:to>
        <xdr:sp macro="" textlink="">
          <xdr:nvSpPr>
            <xdr:cNvPr id="11393" name="Option Button 129" hidden="1">
              <a:extLst>
                <a:ext uri="{63B3BB69-23CF-44E3-9099-C40C66FF867C}">
                  <a14:compatExt spid="_x0000_s11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93</xdr:row>
          <xdr:rowOff>28575</xdr:rowOff>
        </xdr:from>
        <xdr:to>
          <xdr:col>4</xdr:col>
          <xdr:colOff>638175</xdr:colOff>
          <xdr:row>93</xdr:row>
          <xdr:rowOff>219075</xdr:rowOff>
        </xdr:to>
        <xdr:sp macro="" textlink="">
          <xdr:nvSpPr>
            <xdr:cNvPr id="11394" name="Option Button 130" hidden="1">
              <a:extLst>
                <a:ext uri="{63B3BB69-23CF-44E3-9099-C40C66FF867C}">
                  <a14:compatExt spid="_x0000_s11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94</xdr:row>
          <xdr:rowOff>28575</xdr:rowOff>
        </xdr:from>
        <xdr:to>
          <xdr:col>4</xdr:col>
          <xdr:colOff>638175</xdr:colOff>
          <xdr:row>94</xdr:row>
          <xdr:rowOff>219075</xdr:rowOff>
        </xdr:to>
        <xdr:sp macro="" textlink="">
          <xdr:nvSpPr>
            <xdr:cNvPr id="11395" name="Option Button 131" hidden="1">
              <a:extLst>
                <a:ext uri="{63B3BB69-23CF-44E3-9099-C40C66FF867C}">
                  <a14:compatExt spid="_x0000_s11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95</xdr:row>
          <xdr:rowOff>28575</xdr:rowOff>
        </xdr:from>
        <xdr:to>
          <xdr:col>4</xdr:col>
          <xdr:colOff>638175</xdr:colOff>
          <xdr:row>95</xdr:row>
          <xdr:rowOff>219075</xdr:rowOff>
        </xdr:to>
        <xdr:sp macro="" textlink="">
          <xdr:nvSpPr>
            <xdr:cNvPr id="11396" name="Option Button 132" hidden="1">
              <a:extLst>
                <a:ext uri="{63B3BB69-23CF-44E3-9099-C40C66FF867C}">
                  <a14:compatExt spid="_x0000_s11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96</xdr:row>
          <xdr:rowOff>28575</xdr:rowOff>
        </xdr:from>
        <xdr:to>
          <xdr:col>4</xdr:col>
          <xdr:colOff>638175</xdr:colOff>
          <xdr:row>96</xdr:row>
          <xdr:rowOff>219075</xdr:rowOff>
        </xdr:to>
        <xdr:sp macro="" textlink="">
          <xdr:nvSpPr>
            <xdr:cNvPr id="11397" name="Option Button 133" hidden="1">
              <a:extLst>
                <a:ext uri="{63B3BB69-23CF-44E3-9099-C40C66FF867C}">
                  <a14:compatExt spid="_x0000_s11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97</xdr:row>
          <xdr:rowOff>28575</xdr:rowOff>
        </xdr:from>
        <xdr:to>
          <xdr:col>4</xdr:col>
          <xdr:colOff>638175</xdr:colOff>
          <xdr:row>97</xdr:row>
          <xdr:rowOff>219075</xdr:rowOff>
        </xdr:to>
        <xdr:sp macro="" textlink="">
          <xdr:nvSpPr>
            <xdr:cNvPr id="11398" name="Option Button 134" hidden="1">
              <a:extLst>
                <a:ext uri="{63B3BB69-23CF-44E3-9099-C40C66FF867C}">
                  <a14:compatExt spid="_x0000_s11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98</xdr:row>
          <xdr:rowOff>28575</xdr:rowOff>
        </xdr:from>
        <xdr:to>
          <xdr:col>4</xdr:col>
          <xdr:colOff>638175</xdr:colOff>
          <xdr:row>98</xdr:row>
          <xdr:rowOff>219075</xdr:rowOff>
        </xdr:to>
        <xdr:sp macro="" textlink="">
          <xdr:nvSpPr>
            <xdr:cNvPr id="11399" name="Option Button 135" hidden="1">
              <a:extLst>
                <a:ext uri="{63B3BB69-23CF-44E3-9099-C40C66FF867C}">
                  <a14:compatExt spid="_x0000_s11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87</xdr:row>
          <xdr:rowOff>28575</xdr:rowOff>
        </xdr:from>
        <xdr:to>
          <xdr:col>5</xdr:col>
          <xdr:colOff>638175</xdr:colOff>
          <xdr:row>87</xdr:row>
          <xdr:rowOff>219075</xdr:rowOff>
        </xdr:to>
        <xdr:sp macro="" textlink="">
          <xdr:nvSpPr>
            <xdr:cNvPr id="11400" name="Option Button 136" hidden="1">
              <a:extLst>
                <a:ext uri="{63B3BB69-23CF-44E3-9099-C40C66FF867C}">
                  <a14:compatExt spid="_x0000_s11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88</xdr:row>
          <xdr:rowOff>28575</xdr:rowOff>
        </xdr:from>
        <xdr:to>
          <xdr:col>5</xdr:col>
          <xdr:colOff>638175</xdr:colOff>
          <xdr:row>88</xdr:row>
          <xdr:rowOff>219075</xdr:rowOff>
        </xdr:to>
        <xdr:sp macro="" textlink="">
          <xdr:nvSpPr>
            <xdr:cNvPr id="11401" name="Option Button 137" hidden="1">
              <a:extLst>
                <a:ext uri="{63B3BB69-23CF-44E3-9099-C40C66FF867C}">
                  <a14:compatExt spid="_x0000_s11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89</xdr:row>
          <xdr:rowOff>28575</xdr:rowOff>
        </xdr:from>
        <xdr:to>
          <xdr:col>5</xdr:col>
          <xdr:colOff>638175</xdr:colOff>
          <xdr:row>89</xdr:row>
          <xdr:rowOff>219075</xdr:rowOff>
        </xdr:to>
        <xdr:sp macro="" textlink="">
          <xdr:nvSpPr>
            <xdr:cNvPr id="11402" name="Option Button 138" hidden="1">
              <a:extLst>
                <a:ext uri="{63B3BB69-23CF-44E3-9099-C40C66FF867C}">
                  <a14:compatExt spid="_x0000_s11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90</xdr:row>
          <xdr:rowOff>28575</xdr:rowOff>
        </xdr:from>
        <xdr:to>
          <xdr:col>5</xdr:col>
          <xdr:colOff>638175</xdr:colOff>
          <xdr:row>90</xdr:row>
          <xdr:rowOff>219075</xdr:rowOff>
        </xdr:to>
        <xdr:sp macro="" textlink="">
          <xdr:nvSpPr>
            <xdr:cNvPr id="11403" name="Option Button 139" hidden="1">
              <a:extLst>
                <a:ext uri="{63B3BB69-23CF-44E3-9099-C40C66FF867C}">
                  <a14:compatExt spid="_x0000_s11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91</xdr:row>
          <xdr:rowOff>28575</xdr:rowOff>
        </xdr:from>
        <xdr:to>
          <xdr:col>5</xdr:col>
          <xdr:colOff>638175</xdr:colOff>
          <xdr:row>91</xdr:row>
          <xdr:rowOff>219075</xdr:rowOff>
        </xdr:to>
        <xdr:sp macro="" textlink="">
          <xdr:nvSpPr>
            <xdr:cNvPr id="11404" name="Option Button 140" hidden="1">
              <a:extLst>
                <a:ext uri="{63B3BB69-23CF-44E3-9099-C40C66FF867C}">
                  <a14:compatExt spid="_x0000_s11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92</xdr:row>
          <xdr:rowOff>28575</xdr:rowOff>
        </xdr:from>
        <xdr:to>
          <xdr:col>5</xdr:col>
          <xdr:colOff>638175</xdr:colOff>
          <xdr:row>92</xdr:row>
          <xdr:rowOff>219075</xdr:rowOff>
        </xdr:to>
        <xdr:sp macro="" textlink="">
          <xdr:nvSpPr>
            <xdr:cNvPr id="11405" name="Option Button 141" hidden="1">
              <a:extLst>
                <a:ext uri="{63B3BB69-23CF-44E3-9099-C40C66FF867C}">
                  <a14:compatExt spid="_x0000_s11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93</xdr:row>
          <xdr:rowOff>28575</xdr:rowOff>
        </xdr:from>
        <xdr:to>
          <xdr:col>5</xdr:col>
          <xdr:colOff>638175</xdr:colOff>
          <xdr:row>93</xdr:row>
          <xdr:rowOff>219075</xdr:rowOff>
        </xdr:to>
        <xdr:sp macro="" textlink="">
          <xdr:nvSpPr>
            <xdr:cNvPr id="11406" name="Option Button 142" hidden="1">
              <a:extLst>
                <a:ext uri="{63B3BB69-23CF-44E3-9099-C40C66FF867C}">
                  <a14:compatExt spid="_x0000_s11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94</xdr:row>
          <xdr:rowOff>28575</xdr:rowOff>
        </xdr:from>
        <xdr:to>
          <xdr:col>5</xdr:col>
          <xdr:colOff>638175</xdr:colOff>
          <xdr:row>94</xdr:row>
          <xdr:rowOff>219075</xdr:rowOff>
        </xdr:to>
        <xdr:sp macro="" textlink="">
          <xdr:nvSpPr>
            <xdr:cNvPr id="11407" name="Option Button 143" hidden="1">
              <a:extLst>
                <a:ext uri="{63B3BB69-23CF-44E3-9099-C40C66FF867C}">
                  <a14:compatExt spid="_x0000_s11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95</xdr:row>
          <xdr:rowOff>28575</xdr:rowOff>
        </xdr:from>
        <xdr:to>
          <xdr:col>5</xdr:col>
          <xdr:colOff>638175</xdr:colOff>
          <xdr:row>95</xdr:row>
          <xdr:rowOff>219075</xdr:rowOff>
        </xdr:to>
        <xdr:sp macro="" textlink="">
          <xdr:nvSpPr>
            <xdr:cNvPr id="11408" name="Option Button 144" hidden="1">
              <a:extLst>
                <a:ext uri="{63B3BB69-23CF-44E3-9099-C40C66FF867C}">
                  <a14:compatExt spid="_x0000_s11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96</xdr:row>
          <xdr:rowOff>28575</xdr:rowOff>
        </xdr:from>
        <xdr:to>
          <xdr:col>5</xdr:col>
          <xdr:colOff>638175</xdr:colOff>
          <xdr:row>96</xdr:row>
          <xdr:rowOff>219075</xdr:rowOff>
        </xdr:to>
        <xdr:sp macro="" textlink="">
          <xdr:nvSpPr>
            <xdr:cNvPr id="11409" name="Option Button 145" hidden="1">
              <a:extLst>
                <a:ext uri="{63B3BB69-23CF-44E3-9099-C40C66FF867C}">
                  <a14:compatExt spid="_x0000_s11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97</xdr:row>
          <xdr:rowOff>28575</xdr:rowOff>
        </xdr:from>
        <xdr:to>
          <xdr:col>5</xdr:col>
          <xdr:colOff>638175</xdr:colOff>
          <xdr:row>97</xdr:row>
          <xdr:rowOff>219075</xdr:rowOff>
        </xdr:to>
        <xdr:sp macro="" textlink="">
          <xdr:nvSpPr>
            <xdr:cNvPr id="11410" name="Option Button 146" hidden="1">
              <a:extLst>
                <a:ext uri="{63B3BB69-23CF-44E3-9099-C40C66FF867C}">
                  <a14:compatExt spid="_x0000_s11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98</xdr:row>
          <xdr:rowOff>28575</xdr:rowOff>
        </xdr:from>
        <xdr:to>
          <xdr:col>5</xdr:col>
          <xdr:colOff>638175</xdr:colOff>
          <xdr:row>98</xdr:row>
          <xdr:rowOff>219075</xdr:rowOff>
        </xdr:to>
        <xdr:sp macro="" textlink="">
          <xdr:nvSpPr>
            <xdr:cNvPr id="11411" name="Option Button 147" hidden="1">
              <a:extLst>
                <a:ext uri="{63B3BB69-23CF-44E3-9099-C40C66FF867C}">
                  <a14:compatExt spid="_x0000_s11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87</xdr:row>
          <xdr:rowOff>28575</xdr:rowOff>
        </xdr:from>
        <xdr:to>
          <xdr:col>6</xdr:col>
          <xdr:colOff>647700</xdr:colOff>
          <xdr:row>87</xdr:row>
          <xdr:rowOff>219075</xdr:rowOff>
        </xdr:to>
        <xdr:sp macro="" textlink="">
          <xdr:nvSpPr>
            <xdr:cNvPr id="11412" name="Option Button 148" hidden="1">
              <a:extLst>
                <a:ext uri="{63B3BB69-23CF-44E3-9099-C40C66FF867C}">
                  <a14:compatExt spid="_x0000_s11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88</xdr:row>
          <xdr:rowOff>28575</xdr:rowOff>
        </xdr:from>
        <xdr:to>
          <xdr:col>6</xdr:col>
          <xdr:colOff>638175</xdr:colOff>
          <xdr:row>88</xdr:row>
          <xdr:rowOff>219075</xdr:rowOff>
        </xdr:to>
        <xdr:sp macro="" textlink="">
          <xdr:nvSpPr>
            <xdr:cNvPr id="11413" name="Option Button 149" hidden="1">
              <a:extLst>
                <a:ext uri="{63B3BB69-23CF-44E3-9099-C40C66FF867C}">
                  <a14:compatExt spid="_x0000_s11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89</xdr:row>
          <xdr:rowOff>28575</xdr:rowOff>
        </xdr:from>
        <xdr:to>
          <xdr:col>6</xdr:col>
          <xdr:colOff>638175</xdr:colOff>
          <xdr:row>89</xdr:row>
          <xdr:rowOff>219075</xdr:rowOff>
        </xdr:to>
        <xdr:sp macro="" textlink="">
          <xdr:nvSpPr>
            <xdr:cNvPr id="11414" name="Option Button 150" hidden="1">
              <a:extLst>
                <a:ext uri="{63B3BB69-23CF-44E3-9099-C40C66FF867C}">
                  <a14:compatExt spid="_x0000_s11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90</xdr:row>
          <xdr:rowOff>28575</xdr:rowOff>
        </xdr:from>
        <xdr:to>
          <xdr:col>6</xdr:col>
          <xdr:colOff>638175</xdr:colOff>
          <xdr:row>90</xdr:row>
          <xdr:rowOff>219075</xdr:rowOff>
        </xdr:to>
        <xdr:sp macro="" textlink="">
          <xdr:nvSpPr>
            <xdr:cNvPr id="11415" name="Option Button 151" hidden="1">
              <a:extLst>
                <a:ext uri="{63B3BB69-23CF-44E3-9099-C40C66FF867C}">
                  <a14:compatExt spid="_x0000_s11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91</xdr:row>
          <xdr:rowOff>28575</xdr:rowOff>
        </xdr:from>
        <xdr:to>
          <xdr:col>6</xdr:col>
          <xdr:colOff>638175</xdr:colOff>
          <xdr:row>91</xdr:row>
          <xdr:rowOff>219075</xdr:rowOff>
        </xdr:to>
        <xdr:sp macro="" textlink="">
          <xdr:nvSpPr>
            <xdr:cNvPr id="11416" name="Option Button 152" hidden="1">
              <a:extLst>
                <a:ext uri="{63B3BB69-23CF-44E3-9099-C40C66FF867C}">
                  <a14:compatExt spid="_x0000_s11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92</xdr:row>
          <xdr:rowOff>28575</xdr:rowOff>
        </xdr:from>
        <xdr:to>
          <xdr:col>6</xdr:col>
          <xdr:colOff>638175</xdr:colOff>
          <xdr:row>92</xdr:row>
          <xdr:rowOff>219075</xdr:rowOff>
        </xdr:to>
        <xdr:sp macro="" textlink="">
          <xdr:nvSpPr>
            <xdr:cNvPr id="11417" name="Option Button 153" hidden="1">
              <a:extLst>
                <a:ext uri="{63B3BB69-23CF-44E3-9099-C40C66FF867C}">
                  <a14:compatExt spid="_x0000_s11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93</xdr:row>
          <xdr:rowOff>28575</xdr:rowOff>
        </xdr:from>
        <xdr:to>
          <xdr:col>6</xdr:col>
          <xdr:colOff>638175</xdr:colOff>
          <xdr:row>93</xdr:row>
          <xdr:rowOff>219075</xdr:rowOff>
        </xdr:to>
        <xdr:sp macro="" textlink="">
          <xdr:nvSpPr>
            <xdr:cNvPr id="11418" name="Option Button 154" hidden="1">
              <a:extLst>
                <a:ext uri="{63B3BB69-23CF-44E3-9099-C40C66FF867C}">
                  <a14:compatExt spid="_x0000_s11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94</xdr:row>
          <xdr:rowOff>28575</xdr:rowOff>
        </xdr:from>
        <xdr:to>
          <xdr:col>6</xdr:col>
          <xdr:colOff>638175</xdr:colOff>
          <xdr:row>94</xdr:row>
          <xdr:rowOff>219075</xdr:rowOff>
        </xdr:to>
        <xdr:sp macro="" textlink="">
          <xdr:nvSpPr>
            <xdr:cNvPr id="11419" name="Option Button 155" hidden="1">
              <a:extLst>
                <a:ext uri="{63B3BB69-23CF-44E3-9099-C40C66FF867C}">
                  <a14:compatExt spid="_x0000_s11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95</xdr:row>
          <xdr:rowOff>28575</xdr:rowOff>
        </xdr:from>
        <xdr:to>
          <xdr:col>6</xdr:col>
          <xdr:colOff>638175</xdr:colOff>
          <xdr:row>95</xdr:row>
          <xdr:rowOff>219075</xdr:rowOff>
        </xdr:to>
        <xdr:sp macro="" textlink="">
          <xdr:nvSpPr>
            <xdr:cNvPr id="11420" name="Option Button 156" hidden="1">
              <a:extLst>
                <a:ext uri="{63B3BB69-23CF-44E3-9099-C40C66FF867C}">
                  <a14:compatExt spid="_x0000_s11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96</xdr:row>
          <xdr:rowOff>28575</xdr:rowOff>
        </xdr:from>
        <xdr:to>
          <xdr:col>6</xdr:col>
          <xdr:colOff>638175</xdr:colOff>
          <xdr:row>96</xdr:row>
          <xdr:rowOff>219075</xdr:rowOff>
        </xdr:to>
        <xdr:sp macro="" textlink="">
          <xdr:nvSpPr>
            <xdr:cNvPr id="11421" name="Option Button 157" hidden="1">
              <a:extLst>
                <a:ext uri="{63B3BB69-23CF-44E3-9099-C40C66FF867C}">
                  <a14:compatExt spid="_x0000_s11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97</xdr:row>
          <xdr:rowOff>28575</xdr:rowOff>
        </xdr:from>
        <xdr:to>
          <xdr:col>6</xdr:col>
          <xdr:colOff>638175</xdr:colOff>
          <xdr:row>97</xdr:row>
          <xdr:rowOff>219075</xdr:rowOff>
        </xdr:to>
        <xdr:sp macro="" textlink="">
          <xdr:nvSpPr>
            <xdr:cNvPr id="11422" name="Option Button 158" hidden="1">
              <a:extLst>
                <a:ext uri="{63B3BB69-23CF-44E3-9099-C40C66FF867C}">
                  <a14:compatExt spid="_x0000_s11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98</xdr:row>
          <xdr:rowOff>28575</xdr:rowOff>
        </xdr:from>
        <xdr:to>
          <xdr:col>6</xdr:col>
          <xdr:colOff>638175</xdr:colOff>
          <xdr:row>98</xdr:row>
          <xdr:rowOff>219075</xdr:rowOff>
        </xdr:to>
        <xdr:sp macro="" textlink="">
          <xdr:nvSpPr>
            <xdr:cNvPr id="11423" name="Option Button 159" hidden="1">
              <a:extLst>
                <a:ext uri="{63B3BB69-23CF-44E3-9099-C40C66FF867C}">
                  <a14:compatExt spid="_x0000_s11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7</xdr:col>
          <xdr:colOff>762000</xdr:colOff>
          <xdr:row>88</xdr:row>
          <xdr:rowOff>0</xdr:rowOff>
        </xdr:to>
        <xdr:sp macro="" textlink="">
          <xdr:nvSpPr>
            <xdr:cNvPr id="11424" name="Group Box 160" hidden="1">
              <a:extLst>
                <a:ext uri="{63B3BB69-23CF-44E3-9099-C40C66FF867C}">
                  <a14:compatExt spid="_x0000_s11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88</xdr:row>
          <xdr:rowOff>0</xdr:rowOff>
        </xdr:from>
        <xdr:to>
          <xdr:col>7</xdr:col>
          <xdr:colOff>762000</xdr:colOff>
          <xdr:row>89</xdr:row>
          <xdr:rowOff>0</xdr:rowOff>
        </xdr:to>
        <xdr:sp macro="" textlink="">
          <xdr:nvSpPr>
            <xdr:cNvPr id="11425" name="Group Box 161" hidden="1">
              <a:extLst>
                <a:ext uri="{63B3BB69-23CF-44E3-9099-C40C66FF867C}">
                  <a14:compatExt spid="_x0000_s11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89</xdr:row>
          <xdr:rowOff>0</xdr:rowOff>
        </xdr:from>
        <xdr:to>
          <xdr:col>7</xdr:col>
          <xdr:colOff>762000</xdr:colOff>
          <xdr:row>90</xdr:row>
          <xdr:rowOff>0</xdr:rowOff>
        </xdr:to>
        <xdr:sp macro="" textlink="">
          <xdr:nvSpPr>
            <xdr:cNvPr id="11426" name="Group Box 162" hidden="1">
              <a:extLst>
                <a:ext uri="{63B3BB69-23CF-44E3-9099-C40C66FF867C}">
                  <a14:compatExt spid="_x0000_s11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0</xdr:rowOff>
        </xdr:from>
        <xdr:to>
          <xdr:col>7</xdr:col>
          <xdr:colOff>762000</xdr:colOff>
          <xdr:row>91</xdr:row>
          <xdr:rowOff>0</xdr:rowOff>
        </xdr:to>
        <xdr:sp macro="" textlink="">
          <xdr:nvSpPr>
            <xdr:cNvPr id="11427" name="Group Box 163" hidden="1">
              <a:extLst>
                <a:ext uri="{63B3BB69-23CF-44E3-9099-C40C66FF867C}">
                  <a14:compatExt spid="_x0000_s11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7</xdr:col>
          <xdr:colOff>762000</xdr:colOff>
          <xdr:row>92</xdr:row>
          <xdr:rowOff>0</xdr:rowOff>
        </xdr:to>
        <xdr:sp macro="" textlink="">
          <xdr:nvSpPr>
            <xdr:cNvPr id="11428" name="Group Box 164" hidden="1">
              <a:extLst>
                <a:ext uri="{63B3BB69-23CF-44E3-9099-C40C66FF867C}">
                  <a14:compatExt spid="_x0000_s11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7</xdr:col>
          <xdr:colOff>762000</xdr:colOff>
          <xdr:row>93</xdr:row>
          <xdr:rowOff>0</xdr:rowOff>
        </xdr:to>
        <xdr:sp macro="" textlink="">
          <xdr:nvSpPr>
            <xdr:cNvPr id="11429" name="Group Box 165" hidden="1">
              <a:extLst>
                <a:ext uri="{63B3BB69-23CF-44E3-9099-C40C66FF867C}">
                  <a14:compatExt spid="_x0000_s11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93</xdr:row>
          <xdr:rowOff>0</xdr:rowOff>
        </xdr:from>
        <xdr:to>
          <xdr:col>7</xdr:col>
          <xdr:colOff>762000</xdr:colOff>
          <xdr:row>94</xdr:row>
          <xdr:rowOff>0</xdr:rowOff>
        </xdr:to>
        <xdr:sp macro="" textlink="">
          <xdr:nvSpPr>
            <xdr:cNvPr id="11430" name="Group Box 166" hidden="1">
              <a:extLst>
                <a:ext uri="{63B3BB69-23CF-44E3-9099-C40C66FF867C}">
                  <a14:compatExt spid="_x0000_s11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94</xdr:row>
          <xdr:rowOff>0</xdr:rowOff>
        </xdr:from>
        <xdr:to>
          <xdr:col>7</xdr:col>
          <xdr:colOff>762000</xdr:colOff>
          <xdr:row>95</xdr:row>
          <xdr:rowOff>0</xdr:rowOff>
        </xdr:to>
        <xdr:sp macro="" textlink="">
          <xdr:nvSpPr>
            <xdr:cNvPr id="11431" name="Group Box 167" hidden="1">
              <a:extLst>
                <a:ext uri="{63B3BB69-23CF-44E3-9099-C40C66FF867C}">
                  <a14:compatExt spid="_x0000_s11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95</xdr:row>
          <xdr:rowOff>0</xdr:rowOff>
        </xdr:from>
        <xdr:to>
          <xdr:col>7</xdr:col>
          <xdr:colOff>762000</xdr:colOff>
          <xdr:row>96</xdr:row>
          <xdr:rowOff>0</xdr:rowOff>
        </xdr:to>
        <xdr:sp macro="" textlink="">
          <xdr:nvSpPr>
            <xdr:cNvPr id="11432" name="Group Box 168" hidden="1">
              <a:extLst>
                <a:ext uri="{63B3BB69-23CF-44E3-9099-C40C66FF867C}">
                  <a14:compatExt spid="_x0000_s11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96</xdr:row>
          <xdr:rowOff>0</xdr:rowOff>
        </xdr:from>
        <xdr:to>
          <xdr:col>7</xdr:col>
          <xdr:colOff>762000</xdr:colOff>
          <xdr:row>97</xdr:row>
          <xdr:rowOff>0</xdr:rowOff>
        </xdr:to>
        <xdr:sp macro="" textlink="">
          <xdr:nvSpPr>
            <xdr:cNvPr id="11433" name="Group Box 169" hidden="1">
              <a:extLst>
                <a:ext uri="{63B3BB69-23CF-44E3-9099-C40C66FF867C}">
                  <a14:compatExt spid="_x0000_s11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97</xdr:row>
          <xdr:rowOff>0</xdr:rowOff>
        </xdr:from>
        <xdr:to>
          <xdr:col>7</xdr:col>
          <xdr:colOff>762000</xdr:colOff>
          <xdr:row>98</xdr:row>
          <xdr:rowOff>0</xdr:rowOff>
        </xdr:to>
        <xdr:sp macro="" textlink="">
          <xdr:nvSpPr>
            <xdr:cNvPr id="11434" name="Group Box 170" hidden="1">
              <a:extLst>
                <a:ext uri="{63B3BB69-23CF-44E3-9099-C40C66FF867C}">
                  <a14:compatExt spid="_x0000_s11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98</xdr:row>
          <xdr:rowOff>0</xdr:rowOff>
        </xdr:from>
        <xdr:to>
          <xdr:col>7</xdr:col>
          <xdr:colOff>762000</xdr:colOff>
          <xdr:row>99</xdr:row>
          <xdr:rowOff>0</xdr:rowOff>
        </xdr:to>
        <xdr:sp macro="" textlink="">
          <xdr:nvSpPr>
            <xdr:cNvPr id="11435" name="Group Box 171" hidden="1">
              <a:extLst>
                <a:ext uri="{63B3BB69-23CF-44E3-9099-C40C66FF867C}">
                  <a14:compatExt spid="_x0000_s11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99</xdr:row>
          <xdr:rowOff>0</xdr:rowOff>
        </xdr:from>
        <xdr:to>
          <xdr:col>7</xdr:col>
          <xdr:colOff>762000</xdr:colOff>
          <xdr:row>103</xdr:row>
          <xdr:rowOff>0</xdr:rowOff>
        </xdr:to>
        <xdr:sp macro="" textlink="">
          <xdr:nvSpPr>
            <xdr:cNvPr id="11436" name="Group Box 172" hidden="1">
              <a:extLst>
                <a:ext uri="{63B3BB69-23CF-44E3-9099-C40C66FF867C}">
                  <a14:compatExt spid="_x0000_s11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102</xdr:row>
          <xdr:rowOff>257175</xdr:rowOff>
        </xdr:from>
        <xdr:to>
          <xdr:col>7</xdr:col>
          <xdr:colOff>762000</xdr:colOff>
          <xdr:row>107</xdr:row>
          <xdr:rowOff>0</xdr:rowOff>
        </xdr:to>
        <xdr:sp macro="" textlink="">
          <xdr:nvSpPr>
            <xdr:cNvPr id="11437" name="Group Box 173" hidden="1">
              <a:extLst>
                <a:ext uri="{63B3BB69-23CF-44E3-9099-C40C66FF867C}">
                  <a14:compatExt spid="_x0000_s11437"/>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171450</xdr:colOff>
      <xdr:row>5</xdr:row>
      <xdr:rowOff>876300</xdr:rowOff>
    </xdr:from>
    <xdr:to>
      <xdr:col>12</xdr:col>
      <xdr:colOff>200025</xdr:colOff>
      <xdr:row>5</xdr:row>
      <xdr:rowOff>1453298</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1"/>
        <a:stretch>
          <a:fillRect/>
        </a:stretch>
      </xdr:blipFill>
      <xdr:spPr>
        <a:xfrm>
          <a:off x="333375" y="4105275"/>
          <a:ext cx="6734175" cy="576998"/>
        </a:xfrm>
        <a:prstGeom prst="rect">
          <a:avLst/>
        </a:prstGeom>
      </xdr:spPr>
    </xdr:pic>
    <xdr:clientData/>
  </xdr:twoCellAnchor>
  <xdr:twoCellAnchor>
    <xdr:from>
      <xdr:col>7</xdr:col>
      <xdr:colOff>38101</xdr:colOff>
      <xdr:row>5</xdr:row>
      <xdr:rowOff>1228725</xdr:rowOff>
    </xdr:from>
    <xdr:to>
      <xdr:col>9</xdr:col>
      <xdr:colOff>390525</xdr:colOff>
      <xdr:row>5</xdr:row>
      <xdr:rowOff>1238250</xdr:rowOff>
    </xdr:to>
    <xdr:cxnSp macro="">
      <xdr:nvCxnSpPr>
        <xdr:cNvPr id="5" name="Straight Arrow Connector 4">
          <a:extLst>
            <a:ext uri="{FF2B5EF4-FFF2-40B4-BE49-F238E27FC236}">
              <a16:creationId xmlns:a16="http://schemas.microsoft.com/office/drawing/2014/main" xmlns="" id="{00000000-0008-0000-0400-000005000000}"/>
            </a:ext>
          </a:extLst>
        </xdr:cNvPr>
        <xdr:cNvCxnSpPr/>
      </xdr:nvCxnSpPr>
      <xdr:spPr>
        <a:xfrm flipH="1">
          <a:off x="3857626" y="4457700"/>
          <a:ext cx="1571624" cy="9525"/>
        </a:xfrm>
        <a:prstGeom prst="straightConnector1">
          <a:avLst/>
        </a:prstGeom>
        <a:ln w="7620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238125</xdr:colOff>
      <xdr:row>6</xdr:row>
      <xdr:rowOff>276225</xdr:rowOff>
    </xdr:from>
    <xdr:to>
      <xdr:col>12</xdr:col>
      <xdr:colOff>400051</xdr:colOff>
      <xdr:row>6</xdr:row>
      <xdr:rowOff>1000125</xdr:rowOff>
    </xdr:to>
    <xdr:sp macro="" textlink="">
      <xdr:nvSpPr>
        <xdr:cNvPr id="7" name="TextBox 6">
          <a:extLst>
            <a:ext uri="{FF2B5EF4-FFF2-40B4-BE49-F238E27FC236}">
              <a16:creationId xmlns:a16="http://schemas.microsoft.com/office/drawing/2014/main" xmlns="" id="{00000000-0008-0000-0400-000007000000}"/>
            </a:ext>
          </a:extLst>
        </xdr:cNvPr>
        <xdr:cNvSpPr txBox="1"/>
      </xdr:nvSpPr>
      <xdr:spPr>
        <a:xfrm>
          <a:off x="6496050" y="4629150"/>
          <a:ext cx="771526"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C00000"/>
              </a:solidFill>
            </a:rPr>
            <a:t>Warnings</a:t>
          </a:r>
        </a:p>
        <a:p>
          <a:r>
            <a:rPr lang="en-US" sz="1100" b="1">
              <a:solidFill>
                <a:srgbClr val="C00000"/>
              </a:solidFill>
            </a:rPr>
            <a:t>appear</a:t>
          </a:r>
        </a:p>
        <a:p>
          <a:r>
            <a:rPr lang="en-US" sz="1100" b="1">
              <a:solidFill>
                <a:srgbClr val="C00000"/>
              </a:solidFill>
            </a:rPr>
            <a:t>here.</a:t>
          </a:r>
        </a:p>
      </xdr:txBody>
    </xdr:sp>
    <xdr:clientData/>
  </xdr:twoCellAnchor>
  <xdr:twoCellAnchor editAs="oneCell">
    <xdr:from>
      <xdr:col>1</xdr:col>
      <xdr:colOff>200025</xdr:colOff>
      <xdr:row>6</xdr:row>
      <xdr:rowOff>209550</xdr:rowOff>
    </xdr:from>
    <xdr:to>
      <xdr:col>11</xdr:col>
      <xdr:colOff>228601</xdr:colOff>
      <xdr:row>6</xdr:row>
      <xdr:rowOff>1343025</xdr:rowOff>
    </xdr:to>
    <xdr:pic>
      <xdr:nvPicPr>
        <xdr:cNvPr id="9" name="Picture 8">
          <a:extLst>
            <a:ext uri="{FF2B5EF4-FFF2-40B4-BE49-F238E27FC236}">
              <a16:creationId xmlns:a16="http://schemas.microsoft.com/office/drawing/2014/main" xmlns="" id="{00000000-0008-0000-0400-000009000000}"/>
            </a:ext>
          </a:extLst>
        </xdr:cNvPr>
        <xdr:cNvPicPr>
          <a:picLocks noChangeAspect="1"/>
        </xdr:cNvPicPr>
      </xdr:nvPicPr>
      <xdr:blipFill rotWithShape="1">
        <a:blip xmlns:r="http://schemas.openxmlformats.org/officeDocument/2006/relationships" r:embed="rId2"/>
        <a:srcRect l="154" r="464" b="2145"/>
        <a:stretch/>
      </xdr:blipFill>
      <xdr:spPr>
        <a:xfrm>
          <a:off x="361950" y="4943475"/>
          <a:ext cx="6124576" cy="1133475"/>
        </a:xfrm>
        <a:prstGeom prst="rect">
          <a:avLst/>
        </a:prstGeom>
      </xdr:spPr>
    </xdr:pic>
    <xdr:clientData/>
  </xdr:twoCellAnchor>
  <xdr:twoCellAnchor>
    <xdr:from>
      <xdr:col>11</xdr:col>
      <xdr:colOff>238127</xdr:colOff>
      <xdr:row>6</xdr:row>
      <xdr:rowOff>1066801</xdr:rowOff>
    </xdr:from>
    <xdr:to>
      <xdr:col>12</xdr:col>
      <xdr:colOff>57150</xdr:colOff>
      <xdr:row>6</xdr:row>
      <xdr:rowOff>1076325</xdr:rowOff>
    </xdr:to>
    <xdr:cxnSp macro="">
      <xdr:nvCxnSpPr>
        <xdr:cNvPr id="10" name="Straight Arrow Connector 9">
          <a:extLst>
            <a:ext uri="{FF2B5EF4-FFF2-40B4-BE49-F238E27FC236}">
              <a16:creationId xmlns:a16="http://schemas.microsoft.com/office/drawing/2014/main" xmlns="" id="{00000000-0008-0000-0400-00000A000000}"/>
            </a:ext>
          </a:extLst>
        </xdr:cNvPr>
        <xdr:cNvCxnSpPr/>
      </xdr:nvCxnSpPr>
      <xdr:spPr>
        <a:xfrm flipH="1" flipV="1">
          <a:off x="6496052" y="5800726"/>
          <a:ext cx="428623" cy="9524"/>
        </a:xfrm>
        <a:prstGeom prst="straightConnector1">
          <a:avLst/>
        </a:prstGeom>
        <a:ln w="7620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466724</xdr:colOff>
      <xdr:row>5</xdr:row>
      <xdr:rowOff>1019175</xdr:rowOff>
    </xdr:from>
    <xdr:to>
      <xdr:col>12</xdr:col>
      <xdr:colOff>352425</xdr:colOff>
      <xdr:row>6</xdr:row>
      <xdr:rowOff>0</xdr:rowOff>
    </xdr:to>
    <xdr:sp macro="" textlink="">
      <xdr:nvSpPr>
        <xdr:cNvPr id="12" name="TextBox 11">
          <a:extLst>
            <a:ext uri="{FF2B5EF4-FFF2-40B4-BE49-F238E27FC236}">
              <a16:creationId xmlns:a16="http://schemas.microsoft.com/office/drawing/2014/main" xmlns="" id="{00000000-0008-0000-0400-00000C000000}"/>
            </a:ext>
          </a:extLst>
        </xdr:cNvPr>
        <xdr:cNvSpPr txBox="1"/>
      </xdr:nvSpPr>
      <xdr:spPr>
        <a:xfrm>
          <a:off x="5505449" y="4248150"/>
          <a:ext cx="1714501"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C00000"/>
              </a:solidFill>
            </a:rPr>
            <a:t>Select an option in the response column</a:t>
          </a:r>
        </a:p>
      </xdr:txBody>
    </xdr:sp>
    <xdr:clientData/>
  </xdr:twoCellAnchor>
  <xdr:twoCellAnchor editAs="oneCell">
    <xdr:from>
      <xdr:col>1</xdr:col>
      <xdr:colOff>57150</xdr:colOff>
      <xdr:row>7</xdr:row>
      <xdr:rowOff>438151</xdr:rowOff>
    </xdr:from>
    <xdr:to>
      <xdr:col>12</xdr:col>
      <xdr:colOff>400050</xdr:colOff>
      <xdr:row>7</xdr:row>
      <xdr:rowOff>1300617</xdr:rowOff>
    </xdr:to>
    <xdr:pic>
      <xdr:nvPicPr>
        <xdr:cNvPr id="13" name="Picture 12">
          <a:extLst>
            <a:ext uri="{FF2B5EF4-FFF2-40B4-BE49-F238E27FC236}">
              <a16:creationId xmlns:a16="http://schemas.microsoft.com/office/drawing/2014/main" xmlns="" id="{00000000-0008-0000-0400-00000D000000}"/>
            </a:ext>
          </a:extLst>
        </xdr:cNvPr>
        <xdr:cNvPicPr>
          <a:picLocks noChangeAspect="1"/>
        </xdr:cNvPicPr>
      </xdr:nvPicPr>
      <xdr:blipFill rotWithShape="1">
        <a:blip xmlns:r="http://schemas.openxmlformats.org/officeDocument/2006/relationships" r:embed="rId3"/>
        <a:srcRect l="136" r="404"/>
        <a:stretch/>
      </xdr:blipFill>
      <xdr:spPr>
        <a:xfrm>
          <a:off x="219075" y="6457951"/>
          <a:ext cx="7048500" cy="862466"/>
        </a:xfrm>
        <a:prstGeom prst="rect">
          <a:avLst/>
        </a:prstGeom>
      </xdr:spPr>
    </xdr:pic>
    <xdr:clientData/>
  </xdr:twoCellAnchor>
  <xdr:twoCellAnchor editAs="oneCell">
    <xdr:from>
      <xdr:col>4</xdr:col>
      <xdr:colOff>47625</xdr:colOff>
      <xdr:row>8</xdr:row>
      <xdr:rowOff>419100</xdr:rowOff>
    </xdr:from>
    <xdr:to>
      <xdr:col>9</xdr:col>
      <xdr:colOff>256768</xdr:colOff>
      <xdr:row>8</xdr:row>
      <xdr:rowOff>714338</xdr:rowOff>
    </xdr:to>
    <xdr:pic>
      <xdr:nvPicPr>
        <xdr:cNvPr id="14" name="Picture 13">
          <a:extLst>
            <a:ext uri="{FF2B5EF4-FFF2-40B4-BE49-F238E27FC236}">
              <a16:creationId xmlns:a16="http://schemas.microsoft.com/office/drawing/2014/main" xmlns="" id="{00000000-0008-0000-0400-00000E000000}"/>
            </a:ext>
          </a:extLst>
        </xdr:cNvPr>
        <xdr:cNvPicPr>
          <a:picLocks noChangeAspect="1"/>
        </xdr:cNvPicPr>
      </xdr:nvPicPr>
      <xdr:blipFill>
        <a:blip xmlns:r="http://schemas.openxmlformats.org/officeDocument/2006/relationships" r:embed="rId4"/>
        <a:stretch>
          <a:fillRect/>
        </a:stretch>
      </xdr:blipFill>
      <xdr:spPr>
        <a:xfrm>
          <a:off x="2038350" y="8058150"/>
          <a:ext cx="3257143" cy="295238"/>
        </a:xfrm>
        <a:prstGeom prst="rect">
          <a:avLst/>
        </a:prstGeom>
      </xdr:spPr>
    </xdr:pic>
    <xdr:clientData/>
  </xdr:twoCellAnchor>
  <xdr:twoCellAnchor>
    <xdr:from>
      <xdr:col>11</xdr:col>
      <xdr:colOff>171453</xdr:colOff>
      <xdr:row>14</xdr:row>
      <xdr:rowOff>76200</xdr:rowOff>
    </xdr:from>
    <xdr:to>
      <xdr:col>12</xdr:col>
      <xdr:colOff>457200</xdr:colOff>
      <xdr:row>14</xdr:row>
      <xdr:rowOff>76200</xdr:rowOff>
    </xdr:to>
    <xdr:cxnSp macro="">
      <xdr:nvCxnSpPr>
        <xdr:cNvPr id="18" name="Straight Arrow Connector 17">
          <a:extLst>
            <a:ext uri="{FF2B5EF4-FFF2-40B4-BE49-F238E27FC236}">
              <a16:creationId xmlns:a16="http://schemas.microsoft.com/office/drawing/2014/main" xmlns="" id="{00000000-0008-0000-0400-000012000000}"/>
            </a:ext>
          </a:extLst>
        </xdr:cNvPr>
        <xdr:cNvCxnSpPr/>
      </xdr:nvCxnSpPr>
      <xdr:spPr>
        <a:xfrm flipH="1">
          <a:off x="6429378" y="11963400"/>
          <a:ext cx="895347" cy="0"/>
        </a:xfrm>
        <a:prstGeom prst="straightConnector1">
          <a:avLst/>
        </a:prstGeom>
        <a:ln w="7620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381869</xdr:colOff>
      <xdr:row>9</xdr:row>
      <xdr:rowOff>742950</xdr:rowOff>
    </xdr:from>
    <xdr:to>
      <xdr:col>11</xdr:col>
      <xdr:colOff>91431</xdr:colOff>
      <xdr:row>14</xdr:row>
      <xdr:rowOff>381000</xdr:rowOff>
    </xdr:to>
    <xdr:pic>
      <xdr:nvPicPr>
        <xdr:cNvPr id="2" name="Picture 1">
          <a:extLst>
            <a:ext uri="{FF2B5EF4-FFF2-40B4-BE49-F238E27FC236}">
              <a16:creationId xmlns:a16="http://schemas.microsoft.com/office/drawing/2014/main" xmlns="" id="{00000000-0008-0000-0400-000002000000}"/>
            </a:ext>
          </a:extLst>
        </xdr:cNvPr>
        <xdr:cNvPicPr>
          <a:picLocks noChangeAspect="1"/>
        </xdr:cNvPicPr>
      </xdr:nvPicPr>
      <xdr:blipFill rotWithShape="1">
        <a:blip xmlns:r="http://schemas.openxmlformats.org/officeDocument/2006/relationships" r:embed="rId5"/>
        <a:srcRect t="6300"/>
        <a:stretch/>
      </xdr:blipFill>
      <xdr:spPr>
        <a:xfrm>
          <a:off x="1153394" y="8820150"/>
          <a:ext cx="5195962" cy="3448050"/>
        </a:xfrm>
        <a:prstGeom prst="rect">
          <a:avLst/>
        </a:prstGeom>
      </xdr:spPr>
    </xdr:pic>
    <xdr:clientData/>
  </xdr:twoCellAnchor>
  <xdr:twoCellAnchor>
    <xdr:from>
      <xdr:col>11</xdr:col>
      <xdr:colOff>152400</xdr:colOff>
      <xdr:row>12</xdr:row>
      <xdr:rowOff>609600</xdr:rowOff>
    </xdr:from>
    <xdr:to>
      <xdr:col>13</xdr:col>
      <xdr:colOff>123826</xdr:colOff>
      <xdr:row>13</xdr:row>
      <xdr:rowOff>638175</xdr:rowOff>
    </xdr:to>
    <xdr:sp macro="" textlink="">
      <xdr:nvSpPr>
        <xdr:cNvPr id="16" name="TextBox 15">
          <a:extLst>
            <a:ext uri="{FF2B5EF4-FFF2-40B4-BE49-F238E27FC236}">
              <a16:creationId xmlns:a16="http://schemas.microsoft.com/office/drawing/2014/main" xmlns="" id="{00000000-0008-0000-0400-000010000000}"/>
            </a:ext>
          </a:extLst>
        </xdr:cNvPr>
        <xdr:cNvSpPr txBox="1"/>
      </xdr:nvSpPr>
      <xdr:spPr>
        <a:xfrm>
          <a:off x="6410325" y="10972800"/>
          <a:ext cx="1190626" cy="790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C00000"/>
              </a:solidFill>
            </a:rPr>
            <a:t>Select</a:t>
          </a:r>
          <a:r>
            <a:rPr lang="en-US" sz="1100" b="1" baseline="0">
              <a:solidFill>
                <a:srgbClr val="C00000"/>
              </a:solidFill>
            </a:rPr>
            <a:t> a box to see the detailed results for that section.</a:t>
          </a:r>
          <a:endParaRPr lang="en-US" sz="1100" b="1">
            <a:solidFill>
              <a:srgbClr val="C00000"/>
            </a:solidFill>
          </a:endParaRPr>
        </a:p>
      </xdr:txBody>
    </xdr:sp>
    <xdr:clientData/>
  </xdr:twoCellAnchor>
  <xdr:twoCellAnchor editAs="oneCell">
    <xdr:from>
      <xdr:col>1</xdr:col>
      <xdr:colOff>19050</xdr:colOff>
      <xdr:row>43</xdr:row>
      <xdr:rowOff>0</xdr:rowOff>
    </xdr:from>
    <xdr:to>
      <xdr:col>12</xdr:col>
      <xdr:colOff>253161</xdr:colOff>
      <xdr:row>52</xdr:row>
      <xdr:rowOff>47625</xdr:rowOff>
    </xdr:to>
    <xdr:pic>
      <xdr:nvPicPr>
        <xdr:cNvPr id="19" name="Picture 18">
          <a:extLst>
            <a:ext uri="{FF2B5EF4-FFF2-40B4-BE49-F238E27FC236}">
              <a16:creationId xmlns:a16="http://schemas.microsoft.com/office/drawing/2014/main" xmlns="" id="{00000000-0008-0000-0400-000013000000}"/>
            </a:ext>
          </a:extLst>
        </xdr:cNvPr>
        <xdr:cNvPicPr>
          <a:picLocks noChangeAspect="1"/>
        </xdr:cNvPicPr>
      </xdr:nvPicPr>
      <xdr:blipFill rotWithShape="1">
        <a:blip xmlns:r="http://schemas.openxmlformats.org/officeDocument/2006/relationships" r:embed="rId6"/>
        <a:srcRect l="274" r="1"/>
        <a:stretch/>
      </xdr:blipFill>
      <xdr:spPr>
        <a:xfrm>
          <a:off x="180975" y="19050000"/>
          <a:ext cx="6939711" cy="1762125"/>
        </a:xfrm>
        <a:prstGeom prst="rect">
          <a:avLst/>
        </a:prstGeom>
      </xdr:spPr>
    </xdr:pic>
    <xdr:clientData/>
  </xdr:twoCellAnchor>
  <xdr:twoCellAnchor editAs="oneCell">
    <xdr:from>
      <xdr:col>1</xdr:col>
      <xdr:colOff>536303</xdr:colOff>
      <xdr:row>16</xdr:row>
      <xdr:rowOff>609599</xdr:rowOff>
    </xdr:from>
    <xdr:to>
      <xdr:col>11</xdr:col>
      <xdr:colOff>361950</xdr:colOff>
      <xdr:row>41</xdr:row>
      <xdr:rowOff>123072</xdr:rowOff>
    </xdr:to>
    <xdr:pic>
      <xdr:nvPicPr>
        <xdr:cNvPr id="20" name="Picture 19">
          <a:extLst>
            <a:ext uri="{FF2B5EF4-FFF2-40B4-BE49-F238E27FC236}">
              <a16:creationId xmlns:a16="http://schemas.microsoft.com/office/drawing/2014/main" xmlns="" id="{00000000-0008-0000-0400-000014000000}"/>
            </a:ext>
          </a:extLst>
        </xdr:cNvPr>
        <xdr:cNvPicPr>
          <a:picLocks noChangeAspect="1"/>
        </xdr:cNvPicPr>
      </xdr:nvPicPr>
      <xdr:blipFill rotWithShape="1">
        <a:blip xmlns:r="http://schemas.openxmlformats.org/officeDocument/2006/relationships" r:embed="rId7"/>
        <a:srcRect t="317"/>
        <a:stretch/>
      </xdr:blipFill>
      <xdr:spPr>
        <a:xfrm>
          <a:off x="698228" y="13754099"/>
          <a:ext cx="5921647" cy="49808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200025</xdr:colOff>
          <xdr:row>21</xdr:row>
          <xdr:rowOff>28575</xdr:rowOff>
        </xdr:from>
        <xdr:to>
          <xdr:col>4</xdr:col>
          <xdr:colOff>419100</xdr:colOff>
          <xdr:row>22</xdr:row>
          <xdr:rowOff>47625</xdr:rowOff>
        </xdr:to>
        <xdr:sp macro="" textlink="">
          <xdr:nvSpPr>
            <xdr:cNvPr id="25605" name="Check Box 5" hidden="1">
              <a:extLst>
                <a:ext uri="{63B3BB69-23CF-44E3-9099-C40C66FF867C}">
                  <a14:compatExt spid="_x0000_s256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PMTCT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22</xdr:row>
          <xdr:rowOff>76200</xdr:rowOff>
        </xdr:from>
        <xdr:to>
          <xdr:col>4</xdr:col>
          <xdr:colOff>419100</xdr:colOff>
          <xdr:row>23</xdr:row>
          <xdr:rowOff>104775</xdr:rowOff>
        </xdr:to>
        <xdr:sp macro="" textlink="">
          <xdr:nvSpPr>
            <xdr:cNvPr id="25606" name="Check Box 6" hidden="1">
              <a:extLst>
                <a:ext uri="{63B3BB69-23CF-44E3-9099-C40C66FF867C}">
                  <a14:compatExt spid="_x0000_s256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HIV Testing Services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23</xdr:row>
          <xdr:rowOff>142875</xdr:rowOff>
        </xdr:from>
        <xdr:to>
          <xdr:col>4</xdr:col>
          <xdr:colOff>419100</xdr:colOff>
          <xdr:row>24</xdr:row>
          <xdr:rowOff>161925</xdr:rowOff>
        </xdr:to>
        <xdr:sp macro="" textlink="">
          <xdr:nvSpPr>
            <xdr:cNvPr id="25607" name="Check Box 7" hidden="1">
              <a:extLst>
                <a:ext uri="{63B3BB69-23CF-44E3-9099-C40C66FF867C}">
                  <a14:compatExt spid="_x0000_s256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HIV testing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24</xdr:row>
          <xdr:rowOff>180975</xdr:rowOff>
        </xdr:from>
        <xdr:to>
          <xdr:col>4</xdr:col>
          <xdr:colOff>419100</xdr:colOff>
          <xdr:row>26</xdr:row>
          <xdr:rowOff>28575</xdr:rowOff>
        </xdr:to>
        <xdr:sp macro="" textlink="">
          <xdr:nvSpPr>
            <xdr:cNvPr id="25608" name="Check Box 8" hidden="1">
              <a:extLst>
                <a:ext uri="{63B3BB69-23CF-44E3-9099-C40C66FF867C}">
                  <a14:compatExt spid="_x0000_s256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Antiretroviral therapy (ART)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26</xdr:row>
          <xdr:rowOff>47625</xdr:rowOff>
        </xdr:from>
        <xdr:to>
          <xdr:col>4</xdr:col>
          <xdr:colOff>419100</xdr:colOff>
          <xdr:row>27</xdr:row>
          <xdr:rowOff>76200</xdr:rowOff>
        </xdr:to>
        <xdr:sp macro="" textlink="">
          <xdr:nvSpPr>
            <xdr:cNvPr id="25609" name="Check Box 9" hidden="1">
              <a:extLst>
                <a:ext uri="{63B3BB69-23CF-44E3-9099-C40C66FF867C}">
                  <a14:compatExt spid="_x0000_s256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Treatment of opportunistic infections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27</xdr:row>
          <xdr:rowOff>104775</xdr:rowOff>
        </xdr:from>
        <xdr:to>
          <xdr:col>4</xdr:col>
          <xdr:colOff>419100</xdr:colOff>
          <xdr:row>28</xdr:row>
          <xdr:rowOff>142875</xdr:rowOff>
        </xdr:to>
        <xdr:sp macro="" textlink="">
          <xdr:nvSpPr>
            <xdr:cNvPr id="25610" name="Check Box 10" hidden="1">
              <a:extLst>
                <a:ext uri="{63B3BB69-23CF-44E3-9099-C40C66FF867C}">
                  <a14:compatExt spid="_x0000_s256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Family planning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21</xdr:row>
          <xdr:rowOff>28575</xdr:rowOff>
        </xdr:from>
        <xdr:to>
          <xdr:col>8</xdr:col>
          <xdr:colOff>276225</xdr:colOff>
          <xdr:row>22</xdr:row>
          <xdr:rowOff>47625</xdr:rowOff>
        </xdr:to>
        <xdr:sp macro="" textlink="">
          <xdr:nvSpPr>
            <xdr:cNvPr id="25611" name="Check Box 11" hidden="1">
              <a:extLst>
                <a:ext uri="{63B3BB69-23CF-44E3-9099-C40C66FF867C}">
                  <a14:compatExt spid="_x0000_s256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STI treatment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22</xdr:row>
          <xdr:rowOff>76200</xdr:rowOff>
        </xdr:from>
        <xdr:to>
          <xdr:col>8</xdr:col>
          <xdr:colOff>276225</xdr:colOff>
          <xdr:row>23</xdr:row>
          <xdr:rowOff>104775</xdr:rowOff>
        </xdr:to>
        <xdr:sp macro="" textlink="">
          <xdr:nvSpPr>
            <xdr:cNvPr id="25612" name="Check Box 12" hidden="1">
              <a:extLst>
                <a:ext uri="{63B3BB69-23CF-44E3-9099-C40C66FF867C}">
                  <a14:compatExt spid="_x0000_s256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TB diagnosis/treatment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23</xdr:row>
          <xdr:rowOff>142875</xdr:rowOff>
        </xdr:from>
        <xdr:to>
          <xdr:col>8</xdr:col>
          <xdr:colOff>276225</xdr:colOff>
          <xdr:row>24</xdr:row>
          <xdr:rowOff>161925</xdr:rowOff>
        </xdr:to>
        <xdr:sp macro="" textlink="">
          <xdr:nvSpPr>
            <xdr:cNvPr id="25613" name="Check Box 13" hidden="1">
              <a:extLst>
                <a:ext uri="{63B3BB69-23CF-44E3-9099-C40C66FF867C}">
                  <a14:compatExt spid="_x0000_s256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HIV care and support services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24</xdr:row>
          <xdr:rowOff>180975</xdr:rowOff>
        </xdr:from>
        <xdr:to>
          <xdr:col>8</xdr:col>
          <xdr:colOff>276225</xdr:colOff>
          <xdr:row>26</xdr:row>
          <xdr:rowOff>28575</xdr:rowOff>
        </xdr:to>
        <xdr:sp macro="" textlink="">
          <xdr:nvSpPr>
            <xdr:cNvPr id="25614" name="Check Box 14" hidden="1">
              <a:extLst>
                <a:ext uri="{63B3BB69-23CF-44E3-9099-C40C66FF867C}">
                  <a14:compatExt spid="_x0000_s256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Home-based care services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26</xdr:row>
          <xdr:rowOff>47625</xdr:rowOff>
        </xdr:from>
        <xdr:to>
          <xdr:col>8</xdr:col>
          <xdr:colOff>276225</xdr:colOff>
          <xdr:row>27</xdr:row>
          <xdr:rowOff>76200</xdr:rowOff>
        </xdr:to>
        <xdr:sp macro="" textlink="">
          <xdr:nvSpPr>
            <xdr:cNvPr id="25615" name="Check Box 15" hidden="1">
              <a:extLst>
                <a:ext uri="{63B3BB69-23CF-44E3-9099-C40C66FF867C}">
                  <a14:compatExt spid="_x0000_s256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Nutrition support services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31</xdr:row>
          <xdr:rowOff>28575</xdr:rowOff>
        </xdr:from>
        <xdr:to>
          <xdr:col>4</xdr:col>
          <xdr:colOff>419100</xdr:colOff>
          <xdr:row>32</xdr:row>
          <xdr:rowOff>0</xdr:rowOff>
        </xdr:to>
        <xdr:sp macro="" textlink="">
          <xdr:nvSpPr>
            <xdr:cNvPr id="25617" name="Check Box 17" hidden="1">
              <a:extLst>
                <a:ext uri="{63B3BB69-23CF-44E3-9099-C40C66FF867C}">
                  <a14:compatExt spid="_x0000_s256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Pregnant women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32</xdr:row>
          <xdr:rowOff>28575</xdr:rowOff>
        </xdr:from>
        <xdr:to>
          <xdr:col>4</xdr:col>
          <xdr:colOff>419100</xdr:colOff>
          <xdr:row>33</xdr:row>
          <xdr:rowOff>0</xdr:rowOff>
        </xdr:to>
        <xdr:sp macro="" textlink="">
          <xdr:nvSpPr>
            <xdr:cNvPr id="25618" name="Check Box 18" hidden="1">
              <a:extLst>
                <a:ext uri="{63B3BB69-23CF-44E3-9099-C40C66FF867C}">
                  <a14:compatExt spid="_x0000_s256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Sero-discordant couples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33</xdr:row>
          <xdr:rowOff>28575</xdr:rowOff>
        </xdr:from>
        <xdr:to>
          <xdr:col>4</xdr:col>
          <xdr:colOff>419100</xdr:colOff>
          <xdr:row>34</xdr:row>
          <xdr:rowOff>0</xdr:rowOff>
        </xdr:to>
        <xdr:sp macro="" textlink="">
          <xdr:nvSpPr>
            <xdr:cNvPr id="25619" name="Check Box 19" hidden="1">
              <a:extLst>
                <a:ext uri="{63B3BB69-23CF-44E3-9099-C40C66FF867C}">
                  <a14:compatExt spid="_x0000_s256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OVC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34</xdr:row>
          <xdr:rowOff>28575</xdr:rowOff>
        </xdr:from>
        <xdr:to>
          <xdr:col>4</xdr:col>
          <xdr:colOff>419100</xdr:colOff>
          <xdr:row>35</xdr:row>
          <xdr:rowOff>0</xdr:rowOff>
        </xdr:to>
        <xdr:sp macro="" textlink="">
          <xdr:nvSpPr>
            <xdr:cNvPr id="25620" name="Check Box 20" hidden="1">
              <a:extLst>
                <a:ext uri="{63B3BB69-23CF-44E3-9099-C40C66FF867C}">
                  <a14:compatExt spid="_x0000_s256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Adolescents/youth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35</xdr:row>
          <xdr:rowOff>28575</xdr:rowOff>
        </xdr:from>
        <xdr:to>
          <xdr:col>4</xdr:col>
          <xdr:colOff>419100</xdr:colOff>
          <xdr:row>36</xdr:row>
          <xdr:rowOff>0</xdr:rowOff>
        </xdr:to>
        <xdr:sp macro="" textlink="">
          <xdr:nvSpPr>
            <xdr:cNvPr id="25621" name="Check Box 21" hidden="1">
              <a:extLst>
                <a:ext uri="{63B3BB69-23CF-44E3-9099-C40C66FF867C}">
                  <a14:compatExt spid="_x0000_s256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Men who have sex with men (MSM)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36</xdr:row>
          <xdr:rowOff>28575</xdr:rowOff>
        </xdr:from>
        <xdr:to>
          <xdr:col>4</xdr:col>
          <xdr:colOff>419100</xdr:colOff>
          <xdr:row>37</xdr:row>
          <xdr:rowOff>0</xdr:rowOff>
        </xdr:to>
        <xdr:sp macro="" textlink="">
          <xdr:nvSpPr>
            <xdr:cNvPr id="25622" name="Check Box 22" hidden="1">
              <a:extLst>
                <a:ext uri="{63B3BB69-23CF-44E3-9099-C40C66FF867C}">
                  <a14:compatExt spid="_x0000_s256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Sex workers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37</xdr:row>
          <xdr:rowOff>28575</xdr:rowOff>
        </xdr:from>
        <xdr:to>
          <xdr:col>4</xdr:col>
          <xdr:colOff>419100</xdr:colOff>
          <xdr:row>37</xdr:row>
          <xdr:rowOff>238125</xdr:rowOff>
        </xdr:to>
        <xdr:sp macro="" textlink="">
          <xdr:nvSpPr>
            <xdr:cNvPr id="25623" name="Check Box 23" hidden="1">
              <a:extLst>
                <a:ext uri="{63B3BB69-23CF-44E3-9099-C40C66FF867C}">
                  <a14:compatExt spid="_x0000_s256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People who inject drugs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38</xdr:row>
          <xdr:rowOff>28575</xdr:rowOff>
        </xdr:from>
        <xdr:to>
          <xdr:col>4</xdr:col>
          <xdr:colOff>419100</xdr:colOff>
          <xdr:row>38</xdr:row>
          <xdr:rowOff>238125</xdr:rowOff>
        </xdr:to>
        <xdr:sp macro="" textlink="">
          <xdr:nvSpPr>
            <xdr:cNvPr id="25624" name="Check Box 24" hidden="1">
              <a:extLst>
                <a:ext uri="{63B3BB69-23CF-44E3-9099-C40C66FF867C}">
                  <a14:compatExt spid="_x0000_s256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Transgender individuals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42</xdr:row>
          <xdr:rowOff>38100</xdr:rowOff>
        </xdr:from>
        <xdr:to>
          <xdr:col>7</xdr:col>
          <xdr:colOff>47625</xdr:colOff>
          <xdr:row>43</xdr:row>
          <xdr:rowOff>28575</xdr:rowOff>
        </xdr:to>
        <xdr:sp macro="" textlink="">
          <xdr:nvSpPr>
            <xdr:cNvPr id="25626" name="Check Box 26" hidden="1">
              <a:extLst>
                <a:ext uri="{63B3BB69-23CF-44E3-9099-C40C66FF867C}">
                  <a14:compatExt spid="_x0000_s256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Offered at the same location, by the same provider, on the same day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43</xdr:row>
          <xdr:rowOff>38100</xdr:rowOff>
        </xdr:from>
        <xdr:to>
          <xdr:col>7</xdr:col>
          <xdr:colOff>47625</xdr:colOff>
          <xdr:row>44</xdr:row>
          <xdr:rowOff>28575</xdr:rowOff>
        </xdr:to>
        <xdr:sp macro="" textlink="">
          <xdr:nvSpPr>
            <xdr:cNvPr id="25627" name="Check Box 27" hidden="1">
              <a:extLst>
                <a:ext uri="{63B3BB69-23CF-44E3-9099-C40C66FF867C}">
                  <a14:compatExt spid="_x0000_s256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Offered at the same location, by the same provider, on a different day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44</xdr:row>
          <xdr:rowOff>38100</xdr:rowOff>
        </xdr:from>
        <xdr:to>
          <xdr:col>7</xdr:col>
          <xdr:colOff>47625</xdr:colOff>
          <xdr:row>45</xdr:row>
          <xdr:rowOff>28575</xdr:rowOff>
        </xdr:to>
        <xdr:sp macro="" textlink="">
          <xdr:nvSpPr>
            <xdr:cNvPr id="25628" name="Check Box 28" hidden="1">
              <a:extLst>
                <a:ext uri="{63B3BB69-23CF-44E3-9099-C40C66FF867C}">
                  <a14:compatExt spid="_x0000_s256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Offered at the same location, by a different provider, on the same day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45</xdr:row>
          <xdr:rowOff>38100</xdr:rowOff>
        </xdr:from>
        <xdr:to>
          <xdr:col>7</xdr:col>
          <xdr:colOff>47625</xdr:colOff>
          <xdr:row>46</xdr:row>
          <xdr:rowOff>28575</xdr:rowOff>
        </xdr:to>
        <xdr:sp macro="" textlink="">
          <xdr:nvSpPr>
            <xdr:cNvPr id="25629" name="Check Box 29" hidden="1">
              <a:extLst>
                <a:ext uri="{63B3BB69-23CF-44E3-9099-C40C66FF867C}">
                  <a14:compatExt spid="_x0000_s256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Offered at the same location, by a different provider, on a different day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46</xdr:row>
          <xdr:rowOff>28575</xdr:rowOff>
        </xdr:from>
        <xdr:to>
          <xdr:col>7</xdr:col>
          <xdr:colOff>47625</xdr:colOff>
          <xdr:row>47</xdr:row>
          <xdr:rowOff>28575</xdr:rowOff>
        </xdr:to>
        <xdr:sp macro="" textlink="">
          <xdr:nvSpPr>
            <xdr:cNvPr id="25630" name="Check Box 30" hidden="1">
              <a:extLst>
                <a:ext uri="{63B3BB69-23CF-44E3-9099-C40C66FF867C}">
                  <a14:compatExt spid="_x0000_s256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Referred to a different location within the facility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47</xdr:row>
          <xdr:rowOff>28575</xdr:rowOff>
        </xdr:from>
        <xdr:to>
          <xdr:col>7</xdr:col>
          <xdr:colOff>47625</xdr:colOff>
          <xdr:row>48</xdr:row>
          <xdr:rowOff>28575</xdr:rowOff>
        </xdr:to>
        <xdr:sp macro="" textlink="">
          <xdr:nvSpPr>
            <xdr:cNvPr id="25631" name="Check Box 31" hidden="1">
              <a:extLst>
                <a:ext uri="{63B3BB69-23CF-44E3-9099-C40C66FF867C}">
                  <a14:compatExt spid="_x0000_s256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Referred to a different facility</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2</xdr:col>
          <xdr:colOff>0</xdr:colOff>
          <xdr:row>4</xdr:row>
          <xdr:rowOff>0</xdr:rowOff>
        </xdr:to>
        <xdr:sp macro="" textlink="">
          <xdr:nvSpPr>
            <xdr:cNvPr id="4138" name="Option Button 42" hidden="1">
              <a:extLst>
                <a:ext uri="{63B3BB69-23CF-44E3-9099-C40C66FF867C}">
                  <a14:compatExt spid="_x0000_s41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2</xdr:col>
          <xdr:colOff>0</xdr:colOff>
          <xdr:row>5</xdr:row>
          <xdr:rowOff>0</xdr:rowOff>
        </xdr:to>
        <xdr:sp macro="" textlink="">
          <xdr:nvSpPr>
            <xdr:cNvPr id="4139" name="Option Button 43" hidden="1">
              <a:extLst>
                <a:ext uri="{63B3BB69-23CF-44E3-9099-C40C66FF867C}">
                  <a14:compatExt spid="_x0000_s41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0</xdr:rowOff>
        </xdr:from>
        <xdr:to>
          <xdr:col>2</xdr:col>
          <xdr:colOff>0</xdr:colOff>
          <xdr:row>13</xdr:row>
          <xdr:rowOff>0</xdr:rowOff>
        </xdr:to>
        <xdr:sp macro="" textlink="">
          <xdr:nvSpPr>
            <xdr:cNvPr id="4149" name="Option Button 53" hidden="1">
              <a:extLst>
                <a:ext uri="{63B3BB69-23CF-44E3-9099-C40C66FF867C}">
                  <a14:compatExt spid="_x0000_s41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2</xdr:col>
          <xdr:colOff>0</xdr:colOff>
          <xdr:row>14</xdr:row>
          <xdr:rowOff>0</xdr:rowOff>
        </xdr:to>
        <xdr:sp macro="" textlink="">
          <xdr:nvSpPr>
            <xdr:cNvPr id="4150" name="Option Button 54" hidden="1">
              <a:extLst>
                <a:ext uri="{63B3BB69-23CF-44E3-9099-C40C66FF867C}">
                  <a14:compatExt spid="_x0000_s41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2</xdr:col>
          <xdr:colOff>0</xdr:colOff>
          <xdr:row>17</xdr:row>
          <xdr:rowOff>0</xdr:rowOff>
        </xdr:to>
        <xdr:sp macro="" textlink="">
          <xdr:nvSpPr>
            <xdr:cNvPr id="4152" name="Option Button 56" hidden="1">
              <a:extLst>
                <a:ext uri="{63B3BB69-23CF-44E3-9099-C40C66FF867C}">
                  <a14:compatExt spid="_x0000_s41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257175</xdr:rowOff>
        </xdr:from>
        <xdr:to>
          <xdr:col>2</xdr:col>
          <xdr:colOff>0</xdr:colOff>
          <xdr:row>18</xdr:row>
          <xdr:rowOff>0</xdr:rowOff>
        </xdr:to>
        <xdr:sp macro="" textlink="">
          <xdr:nvSpPr>
            <xdr:cNvPr id="4153" name="Option Button 57" hidden="1">
              <a:extLst>
                <a:ext uri="{63B3BB69-23CF-44E3-9099-C40C66FF867C}">
                  <a14:compatExt spid="_x0000_s41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2</xdr:col>
          <xdr:colOff>0</xdr:colOff>
          <xdr:row>5</xdr:row>
          <xdr:rowOff>0</xdr:rowOff>
        </xdr:to>
        <xdr:sp macro="" textlink="">
          <xdr:nvSpPr>
            <xdr:cNvPr id="4168" name="Group Box 72" hidden="1">
              <a:extLst>
                <a:ext uri="{63B3BB69-23CF-44E3-9099-C40C66FF867C}">
                  <a14:compatExt spid="_x0000_s4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47625</xdr:rowOff>
        </xdr:from>
        <xdr:to>
          <xdr:col>2</xdr:col>
          <xdr:colOff>0</xdr:colOff>
          <xdr:row>16</xdr:row>
          <xdr:rowOff>0</xdr:rowOff>
        </xdr:to>
        <xdr:sp macro="" textlink="">
          <xdr:nvSpPr>
            <xdr:cNvPr id="4170" name="Group Box 74" hidden="1">
              <a:extLst>
                <a:ext uri="{63B3BB69-23CF-44E3-9099-C40C66FF867C}">
                  <a14:compatExt spid="_x0000_s4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0</xdr:rowOff>
        </xdr:from>
        <xdr:to>
          <xdr:col>2</xdr:col>
          <xdr:colOff>0</xdr:colOff>
          <xdr:row>25</xdr:row>
          <xdr:rowOff>0</xdr:rowOff>
        </xdr:to>
        <xdr:sp macro="" textlink="">
          <xdr:nvSpPr>
            <xdr:cNvPr id="4171" name="Group Box 75" hidden="1">
              <a:extLst>
                <a:ext uri="{63B3BB69-23CF-44E3-9099-C40C66FF867C}">
                  <a14:compatExt spid="_x0000_s4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31</xdr:row>
          <xdr:rowOff>0</xdr:rowOff>
        </xdr:from>
        <xdr:to>
          <xdr:col>2</xdr:col>
          <xdr:colOff>0</xdr:colOff>
          <xdr:row>32</xdr:row>
          <xdr:rowOff>0</xdr:rowOff>
        </xdr:to>
        <xdr:sp macro="" textlink="">
          <xdr:nvSpPr>
            <xdr:cNvPr id="4381" name="Option Button 285" hidden="1">
              <a:extLst>
                <a:ext uri="{63B3BB69-23CF-44E3-9099-C40C66FF867C}">
                  <a14:compatExt spid="_x0000_s43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xdr:row>
          <xdr:rowOff>0</xdr:rowOff>
        </xdr:from>
        <xdr:to>
          <xdr:col>2</xdr:col>
          <xdr:colOff>0</xdr:colOff>
          <xdr:row>33</xdr:row>
          <xdr:rowOff>0</xdr:rowOff>
        </xdr:to>
        <xdr:sp macro="" textlink="">
          <xdr:nvSpPr>
            <xdr:cNvPr id="4382" name="Option Button 286" hidden="1">
              <a:extLst>
                <a:ext uri="{63B3BB69-23CF-44E3-9099-C40C66FF867C}">
                  <a14:compatExt spid="_x0000_s43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xdr:row>
          <xdr:rowOff>0</xdr:rowOff>
        </xdr:from>
        <xdr:to>
          <xdr:col>2</xdr:col>
          <xdr:colOff>0</xdr:colOff>
          <xdr:row>34</xdr:row>
          <xdr:rowOff>0</xdr:rowOff>
        </xdr:to>
        <xdr:sp macro="" textlink="">
          <xdr:nvSpPr>
            <xdr:cNvPr id="4385" name="Group Box 289" hidden="1">
              <a:extLst>
                <a:ext uri="{63B3BB69-23CF-44E3-9099-C40C66FF867C}">
                  <a14:compatExt spid="_x0000_s4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0</xdr:colOff>
          <xdr:row>6</xdr:row>
          <xdr:rowOff>0</xdr:rowOff>
        </xdr:to>
        <xdr:sp macro="" textlink="">
          <xdr:nvSpPr>
            <xdr:cNvPr id="4393" name="Option Button 297" hidden="1">
              <a:extLst>
                <a:ext uri="{63B3BB69-23CF-44E3-9099-C40C66FF867C}">
                  <a14:compatExt spid="_x0000_s43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2</xdr:col>
          <xdr:colOff>0</xdr:colOff>
          <xdr:row>7</xdr:row>
          <xdr:rowOff>0</xdr:rowOff>
        </xdr:to>
        <xdr:sp macro="" textlink="">
          <xdr:nvSpPr>
            <xdr:cNvPr id="4394" name="Option Button 298" hidden="1">
              <a:extLst>
                <a:ext uri="{63B3BB69-23CF-44E3-9099-C40C66FF867C}">
                  <a14:compatExt spid="_x0000_s43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2</xdr:col>
          <xdr:colOff>0</xdr:colOff>
          <xdr:row>12</xdr:row>
          <xdr:rowOff>0</xdr:rowOff>
        </xdr:to>
        <xdr:sp macro="" textlink="">
          <xdr:nvSpPr>
            <xdr:cNvPr id="4395" name="Group Box 299" hidden="1">
              <a:extLst>
                <a:ext uri="{63B3BB69-23CF-44E3-9099-C40C66FF867C}">
                  <a14:compatExt spid="_x0000_s4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0</xdr:rowOff>
        </xdr:from>
        <xdr:to>
          <xdr:col>2</xdr:col>
          <xdr:colOff>0</xdr:colOff>
          <xdr:row>26</xdr:row>
          <xdr:rowOff>0</xdr:rowOff>
        </xdr:to>
        <xdr:sp macro="" textlink="">
          <xdr:nvSpPr>
            <xdr:cNvPr id="4396" name="Option Button 300" hidden="1">
              <a:extLst>
                <a:ext uri="{63B3BB69-23CF-44E3-9099-C40C66FF867C}">
                  <a14:compatExt spid="_x0000_s43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0</xdr:rowOff>
        </xdr:from>
        <xdr:to>
          <xdr:col>2</xdr:col>
          <xdr:colOff>0</xdr:colOff>
          <xdr:row>27</xdr:row>
          <xdr:rowOff>0</xdr:rowOff>
        </xdr:to>
        <xdr:sp macro="" textlink="">
          <xdr:nvSpPr>
            <xdr:cNvPr id="4397" name="Option Button 301" hidden="1">
              <a:extLst>
                <a:ext uri="{63B3BB69-23CF-44E3-9099-C40C66FF867C}">
                  <a14:compatExt spid="_x0000_s43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0</xdr:rowOff>
        </xdr:from>
        <xdr:to>
          <xdr:col>2</xdr:col>
          <xdr:colOff>0</xdr:colOff>
          <xdr:row>28</xdr:row>
          <xdr:rowOff>0</xdr:rowOff>
        </xdr:to>
        <xdr:sp macro="" textlink="">
          <xdr:nvSpPr>
            <xdr:cNvPr id="4398" name="Group Box 302" hidden="1">
              <a:extLst>
                <a:ext uri="{63B3BB69-23CF-44E3-9099-C40C66FF867C}">
                  <a14:compatExt spid="_x0000_s4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0</xdr:rowOff>
        </xdr:from>
        <xdr:to>
          <xdr:col>2</xdr:col>
          <xdr:colOff>0</xdr:colOff>
          <xdr:row>29</xdr:row>
          <xdr:rowOff>0</xdr:rowOff>
        </xdr:to>
        <xdr:sp macro="" textlink="">
          <xdr:nvSpPr>
            <xdr:cNvPr id="4402" name="Option Button 306" hidden="1">
              <a:extLst>
                <a:ext uri="{63B3BB69-23CF-44E3-9099-C40C66FF867C}">
                  <a14:compatExt spid="_x0000_s44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2</xdr:col>
          <xdr:colOff>0</xdr:colOff>
          <xdr:row>30</xdr:row>
          <xdr:rowOff>0</xdr:rowOff>
        </xdr:to>
        <xdr:sp macro="" textlink="">
          <xdr:nvSpPr>
            <xdr:cNvPr id="4403" name="Option Button 307" hidden="1">
              <a:extLst>
                <a:ext uri="{63B3BB69-23CF-44E3-9099-C40C66FF867C}">
                  <a14:compatExt spid="_x0000_s44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xdr:row>
          <xdr:rowOff>0</xdr:rowOff>
        </xdr:from>
        <xdr:to>
          <xdr:col>2</xdr:col>
          <xdr:colOff>0</xdr:colOff>
          <xdr:row>31</xdr:row>
          <xdr:rowOff>0</xdr:rowOff>
        </xdr:to>
        <xdr:sp macro="" textlink="">
          <xdr:nvSpPr>
            <xdr:cNvPr id="4404" name="Group Box 308" hidden="1">
              <a:extLst>
                <a:ext uri="{63B3BB69-23CF-44E3-9099-C40C66FF867C}">
                  <a14:compatExt spid="_x0000_s4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2</xdr:col>
          <xdr:colOff>0</xdr:colOff>
          <xdr:row>37</xdr:row>
          <xdr:rowOff>0</xdr:rowOff>
        </xdr:to>
        <xdr:sp macro="" textlink="">
          <xdr:nvSpPr>
            <xdr:cNvPr id="4405" name="Option Button 309" hidden="1">
              <a:extLst>
                <a:ext uri="{63B3BB69-23CF-44E3-9099-C40C66FF867C}">
                  <a14:compatExt spid="_x0000_s44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2</xdr:col>
          <xdr:colOff>0</xdr:colOff>
          <xdr:row>38</xdr:row>
          <xdr:rowOff>0</xdr:rowOff>
        </xdr:to>
        <xdr:sp macro="" textlink="">
          <xdr:nvSpPr>
            <xdr:cNvPr id="4406" name="Option Button 310" hidden="1">
              <a:extLst>
                <a:ext uri="{63B3BB69-23CF-44E3-9099-C40C66FF867C}">
                  <a14:compatExt spid="_x0000_s44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xdr:row>
          <xdr:rowOff>0</xdr:rowOff>
        </xdr:from>
        <xdr:to>
          <xdr:col>2</xdr:col>
          <xdr:colOff>0</xdr:colOff>
          <xdr:row>38</xdr:row>
          <xdr:rowOff>0</xdr:rowOff>
        </xdr:to>
        <xdr:sp macro="" textlink="">
          <xdr:nvSpPr>
            <xdr:cNvPr id="4407" name="Group Box 311" hidden="1">
              <a:extLst>
                <a:ext uri="{63B3BB69-23CF-44E3-9099-C40C66FF867C}">
                  <a14:compatExt spid="_x0000_s4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xdr:row>
          <xdr:rowOff>0</xdr:rowOff>
        </xdr:from>
        <xdr:to>
          <xdr:col>2</xdr:col>
          <xdr:colOff>0</xdr:colOff>
          <xdr:row>35</xdr:row>
          <xdr:rowOff>0</xdr:rowOff>
        </xdr:to>
        <xdr:sp macro="" textlink="">
          <xdr:nvSpPr>
            <xdr:cNvPr id="4410" name="Option Button 314" hidden="1">
              <a:extLst>
                <a:ext uri="{63B3BB69-23CF-44E3-9099-C40C66FF867C}">
                  <a14:compatExt spid="_x0000_s44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0</xdr:rowOff>
        </xdr:from>
        <xdr:to>
          <xdr:col>2</xdr:col>
          <xdr:colOff>0</xdr:colOff>
          <xdr:row>36</xdr:row>
          <xdr:rowOff>0</xdr:rowOff>
        </xdr:to>
        <xdr:sp macro="" textlink="">
          <xdr:nvSpPr>
            <xdr:cNvPr id="4411" name="Option Button 315" hidden="1">
              <a:extLst>
                <a:ext uri="{63B3BB69-23CF-44E3-9099-C40C66FF867C}">
                  <a14:compatExt spid="_x0000_s44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0</xdr:rowOff>
        </xdr:from>
        <xdr:to>
          <xdr:col>2</xdr:col>
          <xdr:colOff>0</xdr:colOff>
          <xdr:row>36</xdr:row>
          <xdr:rowOff>0</xdr:rowOff>
        </xdr:to>
        <xdr:sp macro="" textlink="">
          <xdr:nvSpPr>
            <xdr:cNvPr id="4412" name="Group Box 316" hidden="1">
              <a:extLst>
                <a:ext uri="{63B3BB69-23CF-44E3-9099-C40C66FF867C}">
                  <a14:compatExt spid="_x0000_s4412"/>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390525</xdr:colOff>
          <xdr:row>7</xdr:row>
          <xdr:rowOff>0</xdr:rowOff>
        </xdr:from>
        <xdr:to>
          <xdr:col>1</xdr:col>
          <xdr:colOff>676275</xdr:colOff>
          <xdr:row>8</xdr:row>
          <xdr:rowOff>0</xdr:rowOff>
        </xdr:to>
        <xdr:sp macro="" textlink="">
          <xdr:nvSpPr>
            <xdr:cNvPr id="45067" name="Option Button 11" hidden="1">
              <a:extLst>
                <a:ext uri="{63B3BB69-23CF-44E3-9099-C40C66FF867C}">
                  <a14:compatExt spid="_x0000_s45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43</xdr:row>
          <xdr:rowOff>38100</xdr:rowOff>
        </xdr:from>
        <xdr:to>
          <xdr:col>4</xdr:col>
          <xdr:colOff>790575</xdr:colOff>
          <xdr:row>43</xdr:row>
          <xdr:rowOff>238125</xdr:rowOff>
        </xdr:to>
        <xdr:sp macro="" textlink="">
          <xdr:nvSpPr>
            <xdr:cNvPr id="45068" name="Option Button 12" hidden="1">
              <a:extLst>
                <a:ext uri="{63B3BB69-23CF-44E3-9099-C40C66FF867C}">
                  <a14:compatExt spid="_x0000_s450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43</xdr:row>
          <xdr:rowOff>238125</xdr:rowOff>
        </xdr:from>
        <xdr:to>
          <xdr:col>4</xdr:col>
          <xdr:colOff>790575</xdr:colOff>
          <xdr:row>44</xdr:row>
          <xdr:rowOff>238125</xdr:rowOff>
        </xdr:to>
        <xdr:sp macro="" textlink="">
          <xdr:nvSpPr>
            <xdr:cNvPr id="45069" name="Option Button 13" hidden="1">
              <a:extLst>
                <a:ext uri="{63B3BB69-23CF-44E3-9099-C40C66FF867C}">
                  <a14:compatExt spid="_x0000_s450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0</xdr:rowOff>
        </xdr:from>
        <xdr:to>
          <xdr:col>4</xdr:col>
          <xdr:colOff>800100</xdr:colOff>
          <xdr:row>48</xdr:row>
          <xdr:rowOff>0</xdr:rowOff>
        </xdr:to>
        <xdr:sp macro="" textlink="">
          <xdr:nvSpPr>
            <xdr:cNvPr id="45070" name="Option Button 14" hidden="1">
              <a:extLst>
                <a:ext uri="{63B3BB69-23CF-44E3-9099-C40C66FF867C}">
                  <a14:compatExt spid="_x0000_s450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0</xdr:rowOff>
        </xdr:from>
        <xdr:to>
          <xdr:col>4</xdr:col>
          <xdr:colOff>800100</xdr:colOff>
          <xdr:row>49</xdr:row>
          <xdr:rowOff>0</xdr:rowOff>
        </xdr:to>
        <xdr:sp macro="" textlink="">
          <xdr:nvSpPr>
            <xdr:cNvPr id="45071" name="Option Button 15" hidden="1">
              <a:extLst>
                <a:ext uri="{63B3BB69-23CF-44E3-9099-C40C66FF867C}">
                  <a14:compatExt spid="_x0000_s450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8</xdr:row>
          <xdr:rowOff>66675</xdr:rowOff>
        </xdr:from>
        <xdr:to>
          <xdr:col>1</xdr:col>
          <xdr:colOff>657225</xdr:colOff>
          <xdr:row>8</xdr:row>
          <xdr:rowOff>295275</xdr:rowOff>
        </xdr:to>
        <xdr:sp macro="" textlink="">
          <xdr:nvSpPr>
            <xdr:cNvPr id="45077" name="Option Button 21" hidden="1">
              <a:extLst>
                <a:ext uri="{63B3BB69-23CF-44E3-9099-C40C66FF867C}">
                  <a14:compatExt spid="_x0000_s45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9</xdr:row>
          <xdr:rowOff>0</xdr:rowOff>
        </xdr:from>
        <xdr:to>
          <xdr:col>1</xdr:col>
          <xdr:colOff>657225</xdr:colOff>
          <xdr:row>10</xdr:row>
          <xdr:rowOff>0</xdr:rowOff>
        </xdr:to>
        <xdr:sp macro="" textlink="">
          <xdr:nvSpPr>
            <xdr:cNvPr id="45078" name="Option Button 22" hidden="1">
              <a:extLst>
                <a:ext uri="{63B3BB69-23CF-44E3-9099-C40C66FF867C}">
                  <a14:compatExt spid="_x0000_s45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10</xdr:row>
          <xdr:rowOff>0</xdr:rowOff>
        </xdr:from>
        <xdr:to>
          <xdr:col>1</xdr:col>
          <xdr:colOff>657225</xdr:colOff>
          <xdr:row>11</xdr:row>
          <xdr:rowOff>0</xdr:rowOff>
        </xdr:to>
        <xdr:sp macro="" textlink="">
          <xdr:nvSpPr>
            <xdr:cNvPr id="45079" name="Option Button 23" hidden="1">
              <a:extLst>
                <a:ext uri="{63B3BB69-23CF-44E3-9099-C40C66FF867C}">
                  <a14:compatExt spid="_x0000_s45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11</xdr:row>
          <xdr:rowOff>0</xdr:rowOff>
        </xdr:from>
        <xdr:to>
          <xdr:col>1</xdr:col>
          <xdr:colOff>657225</xdr:colOff>
          <xdr:row>12</xdr:row>
          <xdr:rowOff>0</xdr:rowOff>
        </xdr:to>
        <xdr:sp macro="" textlink="">
          <xdr:nvSpPr>
            <xdr:cNvPr id="45080" name="Option Button 24" hidden="1">
              <a:extLst>
                <a:ext uri="{63B3BB69-23CF-44E3-9099-C40C66FF867C}">
                  <a14:compatExt spid="_x0000_s45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12</xdr:row>
          <xdr:rowOff>0</xdr:rowOff>
        </xdr:from>
        <xdr:to>
          <xdr:col>1</xdr:col>
          <xdr:colOff>657225</xdr:colOff>
          <xdr:row>13</xdr:row>
          <xdr:rowOff>0</xdr:rowOff>
        </xdr:to>
        <xdr:sp macro="" textlink="">
          <xdr:nvSpPr>
            <xdr:cNvPr id="45081" name="Option Button 25" hidden="1">
              <a:extLst>
                <a:ext uri="{63B3BB69-23CF-44E3-9099-C40C66FF867C}">
                  <a14:compatExt spid="_x0000_s45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14</xdr:row>
          <xdr:rowOff>0</xdr:rowOff>
        </xdr:from>
        <xdr:to>
          <xdr:col>1</xdr:col>
          <xdr:colOff>657225</xdr:colOff>
          <xdr:row>15</xdr:row>
          <xdr:rowOff>0</xdr:rowOff>
        </xdr:to>
        <xdr:sp macro="" textlink="">
          <xdr:nvSpPr>
            <xdr:cNvPr id="45082" name="Option Button 26" hidden="1">
              <a:extLst>
                <a:ext uri="{63B3BB69-23CF-44E3-9099-C40C66FF867C}">
                  <a14:compatExt spid="_x0000_s45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16</xdr:row>
          <xdr:rowOff>0</xdr:rowOff>
        </xdr:from>
        <xdr:to>
          <xdr:col>1</xdr:col>
          <xdr:colOff>657225</xdr:colOff>
          <xdr:row>17</xdr:row>
          <xdr:rowOff>0</xdr:rowOff>
        </xdr:to>
        <xdr:sp macro="" textlink="">
          <xdr:nvSpPr>
            <xdr:cNvPr id="45083" name="Option Button 27" hidden="1">
              <a:extLst>
                <a:ext uri="{63B3BB69-23CF-44E3-9099-C40C66FF867C}">
                  <a14:compatExt spid="_x0000_s45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17</xdr:row>
          <xdr:rowOff>38100</xdr:rowOff>
        </xdr:from>
        <xdr:to>
          <xdr:col>1</xdr:col>
          <xdr:colOff>657225</xdr:colOff>
          <xdr:row>18</xdr:row>
          <xdr:rowOff>0</xdr:rowOff>
        </xdr:to>
        <xdr:sp macro="" textlink="">
          <xdr:nvSpPr>
            <xdr:cNvPr id="45084" name="Option Button 28" hidden="1">
              <a:extLst>
                <a:ext uri="{63B3BB69-23CF-44E3-9099-C40C66FF867C}">
                  <a14:compatExt spid="_x0000_s45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18</xdr:row>
          <xdr:rowOff>0</xdr:rowOff>
        </xdr:from>
        <xdr:to>
          <xdr:col>1</xdr:col>
          <xdr:colOff>657225</xdr:colOff>
          <xdr:row>19</xdr:row>
          <xdr:rowOff>0</xdr:rowOff>
        </xdr:to>
        <xdr:sp macro="" textlink="">
          <xdr:nvSpPr>
            <xdr:cNvPr id="45085" name="Option Button 29" hidden="1">
              <a:extLst>
                <a:ext uri="{63B3BB69-23CF-44E3-9099-C40C66FF867C}">
                  <a14:compatExt spid="_x0000_s45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19</xdr:row>
          <xdr:rowOff>0</xdr:rowOff>
        </xdr:from>
        <xdr:to>
          <xdr:col>1</xdr:col>
          <xdr:colOff>657225</xdr:colOff>
          <xdr:row>20</xdr:row>
          <xdr:rowOff>0</xdr:rowOff>
        </xdr:to>
        <xdr:sp macro="" textlink="">
          <xdr:nvSpPr>
            <xdr:cNvPr id="45086" name="Option Button 30" hidden="1">
              <a:extLst>
                <a:ext uri="{63B3BB69-23CF-44E3-9099-C40C66FF867C}">
                  <a14:compatExt spid="_x0000_s45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20</xdr:row>
          <xdr:rowOff>0</xdr:rowOff>
        </xdr:from>
        <xdr:to>
          <xdr:col>1</xdr:col>
          <xdr:colOff>657225</xdr:colOff>
          <xdr:row>21</xdr:row>
          <xdr:rowOff>0</xdr:rowOff>
        </xdr:to>
        <xdr:sp macro="" textlink="">
          <xdr:nvSpPr>
            <xdr:cNvPr id="45087" name="Option Button 31" hidden="1">
              <a:extLst>
                <a:ext uri="{63B3BB69-23CF-44E3-9099-C40C66FF867C}">
                  <a14:compatExt spid="_x0000_s45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xdr:row>
          <xdr:rowOff>0</xdr:rowOff>
        </xdr:from>
        <xdr:to>
          <xdr:col>2</xdr:col>
          <xdr:colOff>657225</xdr:colOff>
          <xdr:row>8</xdr:row>
          <xdr:rowOff>0</xdr:rowOff>
        </xdr:to>
        <xdr:sp macro="" textlink="">
          <xdr:nvSpPr>
            <xdr:cNvPr id="45088" name="Option Button 32" hidden="1">
              <a:extLst>
                <a:ext uri="{63B3BB69-23CF-44E3-9099-C40C66FF867C}">
                  <a14:compatExt spid="_x0000_s45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8</xdr:row>
          <xdr:rowOff>66675</xdr:rowOff>
        </xdr:from>
        <xdr:to>
          <xdr:col>2</xdr:col>
          <xdr:colOff>647700</xdr:colOff>
          <xdr:row>8</xdr:row>
          <xdr:rowOff>295275</xdr:rowOff>
        </xdr:to>
        <xdr:sp macro="" textlink="">
          <xdr:nvSpPr>
            <xdr:cNvPr id="45089" name="Option Button 33" hidden="1">
              <a:extLst>
                <a:ext uri="{63B3BB69-23CF-44E3-9099-C40C66FF867C}">
                  <a14:compatExt spid="_x0000_s45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xdr:row>
          <xdr:rowOff>0</xdr:rowOff>
        </xdr:from>
        <xdr:to>
          <xdr:col>2</xdr:col>
          <xdr:colOff>647700</xdr:colOff>
          <xdr:row>10</xdr:row>
          <xdr:rowOff>0</xdr:rowOff>
        </xdr:to>
        <xdr:sp macro="" textlink="">
          <xdr:nvSpPr>
            <xdr:cNvPr id="45090" name="Option Button 34" hidden="1">
              <a:extLst>
                <a:ext uri="{63B3BB69-23CF-44E3-9099-C40C66FF867C}">
                  <a14:compatExt spid="_x0000_s45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10</xdr:row>
          <xdr:rowOff>0</xdr:rowOff>
        </xdr:from>
        <xdr:to>
          <xdr:col>2</xdr:col>
          <xdr:colOff>647700</xdr:colOff>
          <xdr:row>11</xdr:row>
          <xdr:rowOff>0</xdr:rowOff>
        </xdr:to>
        <xdr:sp macro="" textlink="">
          <xdr:nvSpPr>
            <xdr:cNvPr id="45091" name="Option Button 35" hidden="1">
              <a:extLst>
                <a:ext uri="{63B3BB69-23CF-44E3-9099-C40C66FF867C}">
                  <a14:compatExt spid="_x0000_s45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11</xdr:row>
          <xdr:rowOff>0</xdr:rowOff>
        </xdr:from>
        <xdr:to>
          <xdr:col>2</xdr:col>
          <xdr:colOff>647700</xdr:colOff>
          <xdr:row>12</xdr:row>
          <xdr:rowOff>0</xdr:rowOff>
        </xdr:to>
        <xdr:sp macro="" textlink="">
          <xdr:nvSpPr>
            <xdr:cNvPr id="45092" name="Option Button 36" hidden="1">
              <a:extLst>
                <a:ext uri="{63B3BB69-23CF-44E3-9099-C40C66FF867C}">
                  <a14:compatExt spid="_x0000_s45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12</xdr:row>
          <xdr:rowOff>0</xdr:rowOff>
        </xdr:from>
        <xdr:to>
          <xdr:col>2</xdr:col>
          <xdr:colOff>647700</xdr:colOff>
          <xdr:row>13</xdr:row>
          <xdr:rowOff>0</xdr:rowOff>
        </xdr:to>
        <xdr:sp macro="" textlink="">
          <xdr:nvSpPr>
            <xdr:cNvPr id="45093" name="Option Button 37" hidden="1">
              <a:extLst>
                <a:ext uri="{63B3BB69-23CF-44E3-9099-C40C66FF867C}">
                  <a14:compatExt spid="_x0000_s45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14</xdr:row>
          <xdr:rowOff>0</xdr:rowOff>
        </xdr:from>
        <xdr:to>
          <xdr:col>2</xdr:col>
          <xdr:colOff>647700</xdr:colOff>
          <xdr:row>15</xdr:row>
          <xdr:rowOff>0</xdr:rowOff>
        </xdr:to>
        <xdr:sp macro="" textlink="">
          <xdr:nvSpPr>
            <xdr:cNvPr id="45094" name="Option Button 38" hidden="1">
              <a:extLst>
                <a:ext uri="{63B3BB69-23CF-44E3-9099-C40C66FF867C}">
                  <a14:compatExt spid="_x0000_s45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16</xdr:row>
          <xdr:rowOff>0</xdr:rowOff>
        </xdr:from>
        <xdr:to>
          <xdr:col>2</xdr:col>
          <xdr:colOff>647700</xdr:colOff>
          <xdr:row>17</xdr:row>
          <xdr:rowOff>0</xdr:rowOff>
        </xdr:to>
        <xdr:sp macro="" textlink="">
          <xdr:nvSpPr>
            <xdr:cNvPr id="45095" name="Option Button 39" hidden="1">
              <a:extLst>
                <a:ext uri="{63B3BB69-23CF-44E3-9099-C40C66FF867C}">
                  <a14:compatExt spid="_x0000_s45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17</xdr:row>
          <xdr:rowOff>38100</xdr:rowOff>
        </xdr:from>
        <xdr:to>
          <xdr:col>2</xdr:col>
          <xdr:colOff>647700</xdr:colOff>
          <xdr:row>18</xdr:row>
          <xdr:rowOff>0</xdr:rowOff>
        </xdr:to>
        <xdr:sp macro="" textlink="">
          <xdr:nvSpPr>
            <xdr:cNvPr id="45096" name="Option Button 40" hidden="1">
              <a:extLst>
                <a:ext uri="{63B3BB69-23CF-44E3-9099-C40C66FF867C}">
                  <a14:compatExt spid="_x0000_s45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18</xdr:row>
          <xdr:rowOff>0</xdr:rowOff>
        </xdr:from>
        <xdr:to>
          <xdr:col>2</xdr:col>
          <xdr:colOff>647700</xdr:colOff>
          <xdr:row>19</xdr:row>
          <xdr:rowOff>0</xdr:rowOff>
        </xdr:to>
        <xdr:sp macro="" textlink="">
          <xdr:nvSpPr>
            <xdr:cNvPr id="45097" name="Option Button 41" hidden="1">
              <a:extLst>
                <a:ext uri="{63B3BB69-23CF-44E3-9099-C40C66FF867C}">
                  <a14:compatExt spid="_x0000_s45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19</xdr:row>
          <xdr:rowOff>0</xdr:rowOff>
        </xdr:from>
        <xdr:to>
          <xdr:col>2</xdr:col>
          <xdr:colOff>647700</xdr:colOff>
          <xdr:row>20</xdr:row>
          <xdr:rowOff>0</xdr:rowOff>
        </xdr:to>
        <xdr:sp macro="" textlink="">
          <xdr:nvSpPr>
            <xdr:cNvPr id="45098" name="Option Button 42" hidden="1">
              <a:extLst>
                <a:ext uri="{63B3BB69-23CF-44E3-9099-C40C66FF867C}">
                  <a14:compatExt spid="_x0000_s45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20</xdr:row>
          <xdr:rowOff>0</xdr:rowOff>
        </xdr:from>
        <xdr:to>
          <xdr:col>2</xdr:col>
          <xdr:colOff>647700</xdr:colOff>
          <xdr:row>21</xdr:row>
          <xdr:rowOff>0</xdr:rowOff>
        </xdr:to>
        <xdr:sp macro="" textlink="">
          <xdr:nvSpPr>
            <xdr:cNvPr id="45099" name="Option Button 43" hidden="1">
              <a:extLst>
                <a:ext uri="{63B3BB69-23CF-44E3-9099-C40C66FF867C}">
                  <a14:compatExt spid="_x0000_s45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7</xdr:row>
          <xdr:rowOff>28575</xdr:rowOff>
        </xdr:from>
        <xdr:to>
          <xdr:col>3</xdr:col>
          <xdr:colOff>647700</xdr:colOff>
          <xdr:row>7</xdr:row>
          <xdr:rowOff>219075</xdr:rowOff>
        </xdr:to>
        <xdr:sp macro="" textlink="">
          <xdr:nvSpPr>
            <xdr:cNvPr id="45100" name="Option Button 44" hidden="1">
              <a:extLst>
                <a:ext uri="{63B3BB69-23CF-44E3-9099-C40C66FF867C}">
                  <a14:compatExt spid="_x0000_s45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8</xdr:row>
          <xdr:rowOff>76200</xdr:rowOff>
        </xdr:from>
        <xdr:to>
          <xdr:col>3</xdr:col>
          <xdr:colOff>638175</xdr:colOff>
          <xdr:row>8</xdr:row>
          <xdr:rowOff>276225</xdr:rowOff>
        </xdr:to>
        <xdr:sp macro="" textlink="">
          <xdr:nvSpPr>
            <xdr:cNvPr id="45101" name="Option Button 45" hidden="1">
              <a:extLst>
                <a:ext uri="{63B3BB69-23CF-44E3-9099-C40C66FF867C}">
                  <a14:compatExt spid="_x0000_s45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9</xdr:row>
          <xdr:rowOff>28575</xdr:rowOff>
        </xdr:from>
        <xdr:to>
          <xdr:col>3</xdr:col>
          <xdr:colOff>638175</xdr:colOff>
          <xdr:row>9</xdr:row>
          <xdr:rowOff>219075</xdr:rowOff>
        </xdr:to>
        <xdr:sp macro="" textlink="">
          <xdr:nvSpPr>
            <xdr:cNvPr id="45102" name="Option Button 46" hidden="1">
              <a:extLst>
                <a:ext uri="{63B3BB69-23CF-44E3-9099-C40C66FF867C}">
                  <a14:compatExt spid="_x0000_s45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10</xdr:row>
          <xdr:rowOff>28575</xdr:rowOff>
        </xdr:from>
        <xdr:to>
          <xdr:col>3</xdr:col>
          <xdr:colOff>638175</xdr:colOff>
          <xdr:row>10</xdr:row>
          <xdr:rowOff>219075</xdr:rowOff>
        </xdr:to>
        <xdr:sp macro="" textlink="">
          <xdr:nvSpPr>
            <xdr:cNvPr id="45103" name="Option Button 47" hidden="1">
              <a:extLst>
                <a:ext uri="{63B3BB69-23CF-44E3-9099-C40C66FF867C}">
                  <a14:compatExt spid="_x0000_s45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11</xdr:row>
          <xdr:rowOff>28575</xdr:rowOff>
        </xdr:from>
        <xdr:to>
          <xdr:col>3</xdr:col>
          <xdr:colOff>638175</xdr:colOff>
          <xdr:row>11</xdr:row>
          <xdr:rowOff>219075</xdr:rowOff>
        </xdr:to>
        <xdr:sp macro="" textlink="">
          <xdr:nvSpPr>
            <xdr:cNvPr id="45104" name="Option Button 48" hidden="1">
              <a:extLst>
                <a:ext uri="{63B3BB69-23CF-44E3-9099-C40C66FF867C}">
                  <a14:compatExt spid="_x0000_s45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12</xdr:row>
          <xdr:rowOff>28575</xdr:rowOff>
        </xdr:from>
        <xdr:to>
          <xdr:col>3</xdr:col>
          <xdr:colOff>638175</xdr:colOff>
          <xdr:row>12</xdr:row>
          <xdr:rowOff>219075</xdr:rowOff>
        </xdr:to>
        <xdr:sp macro="" textlink="">
          <xdr:nvSpPr>
            <xdr:cNvPr id="45105" name="Option Button 49" hidden="1">
              <a:extLst>
                <a:ext uri="{63B3BB69-23CF-44E3-9099-C40C66FF867C}">
                  <a14:compatExt spid="_x0000_s45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14</xdr:row>
          <xdr:rowOff>28575</xdr:rowOff>
        </xdr:from>
        <xdr:to>
          <xdr:col>3</xdr:col>
          <xdr:colOff>638175</xdr:colOff>
          <xdr:row>14</xdr:row>
          <xdr:rowOff>219075</xdr:rowOff>
        </xdr:to>
        <xdr:sp macro="" textlink="">
          <xdr:nvSpPr>
            <xdr:cNvPr id="45106" name="Option Button 50" hidden="1">
              <a:extLst>
                <a:ext uri="{63B3BB69-23CF-44E3-9099-C40C66FF867C}">
                  <a14:compatExt spid="_x0000_s45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16</xdr:row>
          <xdr:rowOff>28575</xdr:rowOff>
        </xdr:from>
        <xdr:to>
          <xdr:col>3</xdr:col>
          <xdr:colOff>638175</xdr:colOff>
          <xdr:row>16</xdr:row>
          <xdr:rowOff>219075</xdr:rowOff>
        </xdr:to>
        <xdr:sp macro="" textlink="">
          <xdr:nvSpPr>
            <xdr:cNvPr id="45107" name="Option Button 51" hidden="1">
              <a:extLst>
                <a:ext uri="{63B3BB69-23CF-44E3-9099-C40C66FF867C}">
                  <a14:compatExt spid="_x0000_s45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17</xdr:row>
          <xdr:rowOff>0</xdr:rowOff>
        </xdr:from>
        <xdr:to>
          <xdr:col>3</xdr:col>
          <xdr:colOff>638175</xdr:colOff>
          <xdr:row>18</xdr:row>
          <xdr:rowOff>0</xdr:rowOff>
        </xdr:to>
        <xdr:sp macro="" textlink="">
          <xdr:nvSpPr>
            <xdr:cNvPr id="45108" name="Option Button 52" hidden="1">
              <a:extLst>
                <a:ext uri="{63B3BB69-23CF-44E3-9099-C40C66FF867C}">
                  <a14:compatExt spid="_x0000_s45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18</xdr:row>
          <xdr:rowOff>28575</xdr:rowOff>
        </xdr:from>
        <xdr:to>
          <xdr:col>3</xdr:col>
          <xdr:colOff>638175</xdr:colOff>
          <xdr:row>18</xdr:row>
          <xdr:rowOff>219075</xdr:rowOff>
        </xdr:to>
        <xdr:sp macro="" textlink="">
          <xdr:nvSpPr>
            <xdr:cNvPr id="45109" name="Option Button 53" hidden="1">
              <a:extLst>
                <a:ext uri="{63B3BB69-23CF-44E3-9099-C40C66FF867C}">
                  <a14:compatExt spid="_x0000_s45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19</xdr:row>
          <xdr:rowOff>28575</xdr:rowOff>
        </xdr:from>
        <xdr:to>
          <xdr:col>3</xdr:col>
          <xdr:colOff>638175</xdr:colOff>
          <xdr:row>19</xdr:row>
          <xdr:rowOff>219075</xdr:rowOff>
        </xdr:to>
        <xdr:sp macro="" textlink="">
          <xdr:nvSpPr>
            <xdr:cNvPr id="45110" name="Option Button 54" hidden="1">
              <a:extLst>
                <a:ext uri="{63B3BB69-23CF-44E3-9099-C40C66FF867C}">
                  <a14:compatExt spid="_x0000_s45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20</xdr:row>
          <xdr:rowOff>28575</xdr:rowOff>
        </xdr:from>
        <xdr:to>
          <xdr:col>3</xdr:col>
          <xdr:colOff>638175</xdr:colOff>
          <xdr:row>20</xdr:row>
          <xdr:rowOff>219075</xdr:rowOff>
        </xdr:to>
        <xdr:sp macro="" textlink="">
          <xdr:nvSpPr>
            <xdr:cNvPr id="45111" name="Option Button 55" hidden="1">
              <a:extLst>
                <a:ext uri="{63B3BB69-23CF-44E3-9099-C40C66FF867C}">
                  <a14:compatExt spid="_x0000_s45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4</xdr:col>
          <xdr:colOff>0</xdr:colOff>
          <xdr:row>8</xdr:row>
          <xdr:rowOff>0</xdr:rowOff>
        </xdr:to>
        <xdr:sp macro="" textlink="">
          <xdr:nvSpPr>
            <xdr:cNvPr id="45112" name="Group Box 56" hidden="1">
              <a:extLst>
                <a:ext uri="{63B3BB69-23CF-44E3-9099-C40C66FF867C}">
                  <a14:compatExt spid="_x0000_s45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4</xdr:col>
          <xdr:colOff>0</xdr:colOff>
          <xdr:row>9</xdr:row>
          <xdr:rowOff>0</xdr:rowOff>
        </xdr:to>
        <xdr:sp macro="" textlink="">
          <xdr:nvSpPr>
            <xdr:cNvPr id="45113" name="Group Box 57" hidden="1">
              <a:extLst>
                <a:ext uri="{63B3BB69-23CF-44E3-9099-C40C66FF867C}">
                  <a14:compatExt spid="_x0000_s45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4</xdr:col>
          <xdr:colOff>0</xdr:colOff>
          <xdr:row>10</xdr:row>
          <xdr:rowOff>0</xdr:rowOff>
        </xdr:to>
        <xdr:sp macro="" textlink="">
          <xdr:nvSpPr>
            <xdr:cNvPr id="45114" name="Group Box 58" hidden="1">
              <a:extLst>
                <a:ext uri="{63B3BB69-23CF-44E3-9099-C40C66FF867C}">
                  <a14:compatExt spid="_x0000_s45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4</xdr:col>
          <xdr:colOff>0</xdr:colOff>
          <xdr:row>11</xdr:row>
          <xdr:rowOff>0</xdr:rowOff>
        </xdr:to>
        <xdr:sp macro="" textlink="">
          <xdr:nvSpPr>
            <xdr:cNvPr id="45115" name="Group Box 59" hidden="1">
              <a:extLst>
                <a:ext uri="{63B3BB69-23CF-44E3-9099-C40C66FF867C}">
                  <a14:compatExt spid="_x0000_s45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4</xdr:col>
          <xdr:colOff>0</xdr:colOff>
          <xdr:row>12</xdr:row>
          <xdr:rowOff>0</xdr:rowOff>
        </xdr:to>
        <xdr:sp macro="" textlink="">
          <xdr:nvSpPr>
            <xdr:cNvPr id="45116" name="Group Box 60" hidden="1">
              <a:extLst>
                <a:ext uri="{63B3BB69-23CF-44E3-9099-C40C66FF867C}">
                  <a14:compatExt spid="_x0000_s45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4</xdr:col>
          <xdr:colOff>0</xdr:colOff>
          <xdr:row>13</xdr:row>
          <xdr:rowOff>0</xdr:rowOff>
        </xdr:to>
        <xdr:sp macro="" textlink="">
          <xdr:nvSpPr>
            <xdr:cNvPr id="45117" name="Group Box 61" hidden="1">
              <a:extLst>
                <a:ext uri="{63B3BB69-23CF-44E3-9099-C40C66FF867C}">
                  <a14:compatExt spid="_x0000_s45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0</xdr:rowOff>
        </xdr:from>
        <xdr:to>
          <xdr:col>4</xdr:col>
          <xdr:colOff>0</xdr:colOff>
          <xdr:row>15</xdr:row>
          <xdr:rowOff>0</xdr:rowOff>
        </xdr:to>
        <xdr:sp macro="" textlink="">
          <xdr:nvSpPr>
            <xdr:cNvPr id="45118" name="Group Box 62" hidden="1">
              <a:extLst>
                <a:ext uri="{63B3BB69-23CF-44E3-9099-C40C66FF867C}">
                  <a14:compatExt spid="_x0000_s45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0</xdr:rowOff>
        </xdr:from>
        <xdr:to>
          <xdr:col>4</xdr:col>
          <xdr:colOff>0</xdr:colOff>
          <xdr:row>17</xdr:row>
          <xdr:rowOff>0</xdr:rowOff>
        </xdr:to>
        <xdr:sp macro="" textlink="">
          <xdr:nvSpPr>
            <xdr:cNvPr id="45119" name="Group Box 63" hidden="1">
              <a:extLst>
                <a:ext uri="{63B3BB69-23CF-44E3-9099-C40C66FF867C}">
                  <a14:compatExt spid="_x0000_s45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xdr:row>
          <xdr:rowOff>0</xdr:rowOff>
        </xdr:from>
        <xdr:to>
          <xdr:col>4</xdr:col>
          <xdr:colOff>0</xdr:colOff>
          <xdr:row>20</xdr:row>
          <xdr:rowOff>0</xdr:rowOff>
        </xdr:to>
        <xdr:sp macro="" textlink="">
          <xdr:nvSpPr>
            <xdr:cNvPr id="45122" name="Group Box 66" hidden="1">
              <a:extLst>
                <a:ext uri="{63B3BB69-23CF-44E3-9099-C40C66FF867C}">
                  <a14:compatExt spid="_x0000_s45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0</xdr:rowOff>
        </xdr:from>
        <xdr:to>
          <xdr:col>4</xdr:col>
          <xdr:colOff>0</xdr:colOff>
          <xdr:row>21</xdr:row>
          <xdr:rowOff>0</xdr:rowOff>
        </xdr:to>
        <xdr:sp macro="" textlink="">
          <xdr:nvSpPr>
            <xdr:cNvPr id="45123" name="Group Box 67" hidden="1">
              <a:extLst>
                <a:ext uri="{63B3BB69-23CF-44E3-9099-C40C66FF867C}">
                  <a14:compatExt spid="_x0000_s45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23</xdr:row>
          <xdr:rowOff>28575</xdr:rowOff>
        </xdr:from>
        <xdr:to>
          <xdr:col>1</xdr:col>
          <xdr:colOff>647700</xdr:colOff>
          <xdr:row>23</xdr:row>
          <xdr:rowOff>219075</xdr:rowOff>
        </xdr:to>
        <xdr:sp macro="" textlink="">
          <xdr:nvSpPr>
            <xdr:cNvPr id="45124" name="Option Button 68" hidden="1">
              <a:extLst>
                <a:ext uri="{63B3BB69-23CF-44E3-9099-C40C66FF867C}">
                  <a14:compatExt spid="_x0000_s45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24</xdr:row>
          <xdr:rowOff>85725</xdr:rowOff>
        </xdr:from>
        <xdr:to>
          <xdr:col>1</xdr:col>
          <xdr:colOff>647700</xdr:colOff>
          <xdr:row>24</xdr:row>
          <xdr:rowOff>276225</xdr:rowOff>
        </xdr:to>
        <xdr:sp macro="" textlink="">
          <xdr:nvSpPr>
            <xdr:cNvPr id="45125" name="Option Button 69" hidden="1">
              <a:extLst>
                <a:ext uri="{63B3BB69-23CF-44E3-9099-C40C66FF867C}">
                  <a14:compatExt spid="_x0000_s45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25</xdr:row>
          <xdr:rowOff>28575</xdr:rowOff>
        </xdr:from>
        <xdr:to>
          <xdr:col>1</xdr:col>
          <xdr:colOff>647700</xdr:colOff>
          <xdr:row>25</xdr:row>
          <xdr:rowOff>228600</xdr:rowOff>
        </xdr:to>
        <xdr:sp macro="" textlink="">
          <xdr:nvSpPr>
            <xdr:cNvPr id="45126" name="Option Button 70" hidden="1">
              <a:extLst>
                <a:ext uri="{63B3BB69-23CF-44E3-9099-C40C66FF867C}">
                  <a14:compatExt spid="_x0000_s45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26</xdr:row>
          <xdr:rowOff>38100</xdr:rowOff>
        </xdr:from>
        <xdr:to>
          <xdr:col>1</xdr:col>
          <xdr:colOff>647700</xdr:colOff>
          <xdr:row>26</xdr:row>
          <xdr:rowOff>219075</xdr:rowOff>
        </xdr:to>
        <xdr:sp macro="" textlink="">
          <xdr:nvSpPr>
            <xdr:cNvPr id="45127" name="Option Button 71" hidden="1">
              <a:extLst>
                <a:ext uri="{63B3BB69-23CF-44E3-9099-C40C66FF867C}">
                  <a14:compatExt spid="_x0000_s45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27</xdr:row>
          <xdr:rowOff>38100</xdr:rowOff>
        </xdr:from>
        <xdr:to>
          <xdr:col>1</xdr:col>
          <xdr:colOff>647700</xdr:colOff>
          <xdr:row>27</xdr:row>
          <xdr:rowOff>219075</xdr:rowOff>
        </xdr:to>
        <xdr:sp macro="" textlink="">
          <xdr:nvSpPr>
            <xdr:cNvPr id="45128" name="Option Button 72" hidden="1">
              <a:extLst>
                <a:ext uri="{63B3BB69-23CF-44E3-9099-C40C66FF867C}">
                  <a14:compatExt spid="_x0000_s45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28</xdr:row>
          <xdr:rowOff>38100</xdr:rowOff>
        </xdr:from>
        <xdr:to>
          <xdr:col>1</xdr:col>
          <xdr:colOff>647700</xdr:colOff>
          <xdr:row>28</xdr:row>
          <xdr:rowOff>219075</xdr:rowOff>
        </xdr:to>
        <xdr:sp macro="" textlink="">
          <xdr:nvSpPr>
            <xdr:cNvPr id="45129" name="Option Button 73" hidden="1">
              <a:extLst>
                <a:ext uri="{63B3BB69-23CF-44E3-9099-C40C66FF867C}">
                  <a14:compatExt spid="_x0000_s45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30</xdr:row>
          <xdr:rowOff>38100</xdr:rowOff>
        </xdr:from>
        <xdr:to>
          <xdr:col>1</xdr:col>
          <xdr:colOff>647700</xdr:colOff>
          <xdr:row>30</xdr:row>
          <xdr:rowOff>219075</xdr:rowOff>
        </xdr:to>
        <xdr:sp macro="" textlink="">
          <xdr:nvSpPr>
            <xdr:cNvPr id="45130" name="Option Button 74" hidden="1">
              <a:extLst>
                <a:ext uri="{63B3BB69-23CF-44E3-9099-C40C66FF867C}">
                  <a14:compatExt spid="_x0000_s45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32</xdr:row>
          <xdr:rowOff>38100</xdr:rowOff>
        </xdr:from>
        <xdr:to>
          <xdr:col>1</xdr:col>
          <xdr:colOff>647700</xdr:colOff>
          <xdr:row>32</xdr:row>
          <xdr:rowOff>219075</xdr:rowOff>
        </xdr:to>
        <xdr:sp macro="" textlink="">
          <xdr:nvSpPr>
            <xdr:cNvPr id="45131" name="Option Button 75" hidden="1">
              <a:extLst>
                <a:ext uri="{63B3BB69-23CF-44E3-9099-C40C66FF867C}">
                  <a14:compatExt spid="_x0000_s45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33</xdr:row>
          <xdr:rowOff>28575</xdr:rowOff>
        </xdr:from>
        <xdr:to>
          <xdr:col>1</xdr:col>
          <xdr:colOff>647700</xdr:colOff>
          <xdr:row>33</xdr:row>
          <xdr:rowOff>219075</xdr:rowOff>
        </xdr:to>
        <xdr:sp macro="" textlink="">
          <xdr:nvSpPr>
            <xdr:cNvPr id="45132" name="Option Button 76" hidden="1">
              <a:extLst>
                <a:ext uri="{63B3BB69-23CF-44E3-9099-C40C66FF867C}">
                  <a14:compatExt spid="_x0000_s45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34</xdr:row>
          <xdr:rowOff>38100</xdr:rowOff>
        </xdr:from>
        <xdr:to>
          <xdr:col>1</xdr:col>
          <xdr:colOff>647700</xdr:colOff>
          <xdr:row>34</xdr:row>
          <xdr:rowOff>219075</xdr:rowOff>
        </xdr:to>
        <xdr:sp macro="" textlink="">
          <xdr:nvSpPr>
            <xdr:cNvPr id="45133" name="Option Button 77" hidden="1">
              <a:extLst>
                <a:ext uri="{63B3BB69-23CF-44E3-9099-C40C66FF867C}">
                  <a14:compatExt spid="_x0000_s45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35</xdr:row>
          <xdr:rowOff>38100</xdr:rowOff>
        </xdr:from>
        <xdr:to>
          <xdr:col>1</xdr:col>
          <xdr:colOff>647700</xdr:colOff>
          <xdr:row>35</xdr:row>
          <xdr:rowOff>219075</xdr:rowOff>
        </xdr:to>
        <xdr:sp macro="" textlink="">
          <xdr:nvSpPr>
            <xdr:cNvPr id="45134" name="Option Button 78" hidden="1">
              <a:extLst>
                <a:ext uri="{63B3BB69-23CF-44E3-9099-C40C66FF867C}">
                  <a14:compatExt spid="_x0000_s45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36</xdr:row>
          <xdr:rowOff>38100</xdr:rowOff>
        </xdr:from>
        <xdr:to>
          <xdr:col>1</xdr:col>
          <xdr:colOff>647700</xdr:colOff>
          <xdr:row>36</xdr:row>
          <xdr:rowOff>219075</xdr:rowOff>
        </xdr:to>
        <xdr:sp macro="" textlink="">
          <xdr:nvSpPr>
            <xdr:cNvPr id="45135" name="Option Button 79" hidden="1">
              <a:extLst>
                <a:ext uri="{63B3BB69-23CF-44E3-9099-C40C66FF867C}">
                  <a14:compatExt spid="_x0000_s45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23</xdr:row>
          <xdr:rowOff>38100</xdr:rowOff>
        </xdr:from>
        <xdr:to>
          <xdr:col>2</xdr:col>
          <xdr:colOff>647700</xdr:colOff>
          <xdr:row>23</xdr:row>
          <xdr:rowOff>228600</xdr:rowOff>
        </xdr:to>
        <xdr:sp macro="" textlink="">
          <xdr:nvSpPr>
            <xdr:cNvPr id="45136" name="Option Button 80" hidden="1">
              <a:extLst>
                <a:ext uri="{63B3BB69-23CF-44E3-9099-C40C66FF867C}">
                  <a14:compatExt spid="_x0000_s45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24</xdr:row>
          <xdr:rowOff>104775</xdr:rowOff>
        </xdr:from>
        <xdr:to>
          <xdr:col>2</xdr:col>
          <xdr:colOff>638175</xdr:colOff>
          <xdr:row>24</xdr:row>
          <xdr:rowOff>295275</xdr:rowOff>
        </xdr:to>
        <xdr:sp macro="" textlink="">
          <xdr:nvSpPr>
            <xdr:cNvPr id="45137" name="Option Button 81" hidden="1">
              <a:extLst>
                <a:ext uri="{63B3BB69-23CF-44E3-9099-C40C66FF867C}">
                  <a14:compatExt spid="_x0000_s45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25</xdr:row>
          <xdr:rowOff>38100</xdr:rowOff>
        </xdr:from>
        <xdr:to>
          <xdr:col>2</xdr:col>
          <xdr:colOff>638175</xdr:colOff>
          <xdr:row>25</xdr:row>
          <xdr:rowOff>238125</xdr:rowOff>
        </xdr:to>
        <xdr:sp macro="" textlink="">
          <xdr:nvSpPr>
            <xdr:cNvPr id="45138" name="Option Button 82" hidden="1">
              <a:extLst>
                <a:ext uri="{63B3BB69-23CF-44E3-9099-C40C66FF867C}">
                  <a14:compatExt spid="_x0000_s45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26</xdr:row>
          <xdr:rowOff>47625</xdr:rowOff>
        </xdr:from>
        <xdr:to>
          <xdr:col>2</xdr:col>
          <xdr:colOff>638175</xdr:colOff>
          <xdr:row>26</xdr:row>
          <xdr:rowOff>228600</xdr:rowOff>
        </xdr:to>
        <xdr:sp macro="" textlink="">
          <xdr:nvSpPr>
            <xdr:cNvPr id="45139" name="Option Button 83" hidden="1">
              <a:extLst>
                <a:ext uri="{63B3BB69-23CF-44E3-9099-C40C66FF867C}">
                  <a14:compatExt spid="_x0000_s45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27</xdr:row>
          <xdr:rowOff>47625</xdr:rowOff>
        </xdr:from>
        <xdr:to>
          <xdr:col>2</xdr:col>
          <xdr:colOff>638175</xdr:colOff>
          <xdr:row>27</xdr:row>
          <xdr:rowOff>228600</xdr:rowOff>
        </xdr:to>
        <xdr:sp macro="" textlink="">
          <xdr:nvSpPr>
            <xdr:cNvPr id="45140" name="Option Button 84" hidden="1">
              <a:extLst>
                <a:ext uri="{63B3BB69-23CF-44E3-9099-C40C66FF867C}">
                  <a14:compatExt spid="_x0000_s45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28</xdr:row>
          <xdr:rowOff>47625</xdr:rowOff>
        </xdr:from>
        <xdr:to>
          <xdr:col>2</xdr:col>
          <xdr:colOff>638175</xdr:colOff>
          <xdr:row>28</xdr:row>
          <xdr:rowOff>228600</xdr:rowOff>
        </xdr:to>
        <xdr:sp macro="" textlink="">
          <xdr:nvSpPr>
            <xdr:cNvPr id="45141" name="Option Button 85" hidden="1">
              <a:extLst>
                <a:ext uri="{63B3BB69-23CF-44E3-9099-C40C66FF867C}">
                  <a14:compatExt spid="_x0000_s45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30</xdr:row>
          <xdr:rowOff>47625</xdr:rowOff>
        </xdr:from>
        <xdr:to>
          <xdr:col>2</xdr:col>
          <xdr:colOff>638175</xdr:colOff>
          <xdr:row>30</xdr:row>
          <xdr:rowOff>228600</xdr:rowOff>
        </xdr:to>
        <xdr:sp macro="" textlink="">
          <xdr:nvSpPr>
            <xdr:cNvPr id="45142" name="Option Button 86" hidden="1">
              <a:extLst>
                <a:ext uri="{63B3BB69-23CF-44E3-9099-C40C66FF867C}">
                  <a14:compatExt spid="_x0000_s45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32</xdr:row>
          <xdr:rowOff>47625</xdr:rowOff>
        </xdr:from>
        <xdr:to>
          <xdr:col>2</xdr:col>
          <xdr:colOff>638175</xdr:colOff>
          <xdr:row>32</xdr:row>
          <xdr:rowOff>228600</xdr:rowOff>
        </xdr:to>
        <xdr:sp macro="" textlink="">
          <xdr:nvSpPr>
            <xdr:cNvPr id="45143" name="Option Button 87" hidden="1">
              <a:extLst>
                <a:ext uri="{63B3BB69-23CF-44E3-9099-C40C66FF867C}">
                  <a14:compatExt spid="_x0000_s45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33</xdr:row>
          <xdr:rowOff>38100</xdr:rowOff>
        </xdr:from>
        <xdr:to>
          <xdr:col>2</xdr:col>
          <xdr:colOff>638175</xdr:colOff>
          <xdr:row>33</xdr:row>
          <xdr:rowOff>219075</xdr:rowOff>
        </xdr:to>
        <xdr:sp macro="" textlink="">
          <xdr:nvSpPr>
            <xdr:cNvPr id="45144" name="Option Button 88" hidden="1">
              <a:extLst>
                <a:ext uri="{63B3BB69-23CF-44E3-9099-C40C66FF867C}">
                  <a14:compatExt spid="_x0000_s45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34</xdr:row>
          <xdr:rowOff>47625</xdr:rowOff>
        </xdr:from>
        <xdr:to>
          <xdr:col>2</xdr:col>
          <xdr:colOff>638175</xdr:colOff>
          <xdr:row>34</xdr:row>
          <xdr:rowOff>228600</xdr:rowOff>
        </xdr:to>
        <xdr:sp macro="" textlink="">
          <xdr:nvSpPr>
            <xdr:cNvPr id="45145" name="Option Button 89" hidden="1">
              <a:extLst>
                <a:ext uri="{63B3BB69-23CF-44E3-9099-C40C66FF867C}">
                  <a14:compatExt spid="_x0000_s45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35</xdr:row>
          <xdr:rowOff>47625</xdr:rowOff>
        </xdr:from>
        <xdr:to>
          <xdr:col>2</xdr:col>
          <xdr:colOff>638175</xdr:colOff>
          <xdr:row>35</xdr:row>
          <xdr:rowOff>228600</xdr:rowOff>
        </xdr:to>
        <xdr:sp macro="" textlink="">
          <xdr:nvSpPr>
            <xdr:cNvPr id="45146" name="Option Button 90" hidden="1">
              <a:extLst>
                <a:ext uri="{63B3BB69-23CF-44E3-9099-C40C66FF867C}">
                  <a14:compatExt spid="_x0000_s45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36</xdr:row>
          <xdr:rowOff>47625</xdr:rowOff>
        </xdr:from>
        <xdr:to>
          <xdr:col>2</xdr:col>
          <xdr:colOff>638175</xdr:colOff>
          <xdr:row>36</xdr:row>
          <xdr:rowOff>228600</xdr:rowOff>
        </xdr:to>
        <xdr:sp macro="" textlink="">
          <xdr:nvSpPr>
            <xdr:cNvPr id="45147" name="Option Button 91" hidden="1">
              <a:extLst>
                <a:ext uri="{63B3BB69-23CF-44E3-9099-C40C66FF867C}">
                  <a14:compatExt spid="_x0000_s45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23</xdr:row>
          <xdr:rowOff>28575</xdr:rowOff>
        </xdr:from>
        <xdr:to>
          <xdr:col>3</xdr:col>
          <xdr:colOff>647700</xdr:colOff>
          <xdr:row>23</xdr:row>
          <xdr:rowOff>219075</xdr:rowOff>
        </xdr:to>
        <xdr:sp macro="" textlink="">
          <xdr:nvSpPr>
            <xdr:cNvPr id="45148" name="Option Button 92" hidden="1">
              <a:extLst>
                <a:ext uri="{63B3BB69-23CF-44E3-9099-C40C66FF867C}">
                  <a14:compatExt spid="_x0000_s45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24</xdr:row>
          <xdr:rowOff>76200</xdr:rowOff>
        </xdr:from>
        <xdr:to>
          <xdr:col>3</xdr:col>
          <xdr:colOff>647700</xdr:colOff>
          <xdr:row>24</xdr:row>
          <xdr:rowOff>276225</xdr:rowOff>
        </xdr:to>
        <xdr:sp macro="" textlink="">
          <xdr:nvSpPr>
            <xdr:cNvPr id="45149" name="Option Button 93" hidden="1">
              <a:extLst>
                <a:ext uri="{63B3BB69-23CF-44E3-9099-C40C66FF867C}">
                  <a14:compatExt spid="_x0000_s45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25</xdr:row>
          <xdr:rowOff>28575</xdr:rowOff>
        </xdr:from>
        <xdr:to>
          <xdr:col>3</xdr:col>
          <xdr:colOff>647700</xdr:colOff>
          <xdr:row>25</xdr:row>
          <xdr:rowOff>219075</xdr:rowOff>
        </xdr:to>
        <xdr:sp macro="" textlink="">
          <xdr:nvSpPr>
            <xdr:cNvPr id="45150" name="Option Button 94" hidden="1">
              <a:extLst>
                <a:ext uri="{63B3BB69-23CF-44E3-9099-C40C66FF867C}">
                  <a14:compatExt spid="_x0000_s45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26</xdr:row>
          <xdr:rowOff>28575</xdr:rowOff>
        </xdr:from>
        <xdr:to>
          <xdr:col>3</xdr:col>
          <xdr:colOff>647700</xdr:colOff>
          <xdr:row>26</xdr:row>
          <xdr:rowOff>219075</xdr:rowOff>
        </xdr:to>
        <xdr:sp macro="" textlink="">
          <xdr:nvSpPr>
            <xdr:cNvPr id="45151" name="Option Button 95" hidden="1">
              <a:extLst>
                <a:ext uri="{63B3BB69-23CF-44E3-9099-C40C66FF867C}">
                  <a14:compatExt spid="_x0000_s45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27</xdr:row>
          <xdr:rowOff>28575</xdr:rowOff>
        </xdr:from>
        <xdr:to>
          <xdr:col>3</xdr:col>
          <xdr:colOff>647700</xdr:colOff>
          <xdr:row>27</xdr:row>
          <xdr:rowOff>219075</xdr:rowOff>
        </xdr:to>
        <xdr:sp macro="" textlink="">
          <xdr:nvSpPr>
            <xdr:cNvPr id="45152" name="Option Button 96" hidden="1">
              <a:extLst>
                <a:ext uri="{63B3BB69-23CF-44E3-9099-C40C66FF867C}">
                  <a14:compatExt spid="_x0000_s45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28</xdr:row>
          <xdr:rowOff>28575</xdr:rowOff>
        </xdr:from>
        <xdr:to>
          <xdr:col>3</xdr:col>
          <xdr:colOff>647700</xdr:colOff>
          <xdr:row>28</xdr:row>
          <xdr:rowOff>219075</xdr:rowOff>
        </xdr:to>
        <xdr:sp macro="" textlink="">
          <xdr:nvSpPr>
            <xdr:cNvPr id="45153" name="Option Button 97" hidden="1">
              <a:extLst>
                <a:ext uri="{63B3BB69-23CF-44E3-9099-C40C66FF867C}">
                  <a14:compatExt spid="_x0000_s45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30</xdr:row>
          <xdr:rowOff>28575</xdr:rowOff>
        </xdr:from>
        <xdr:to>
          <xdr:col>3</xdr:col>
          <xdr:colOff>647700</xdr:colOff>
          <xdr:row>30</xdr:row>
          <xdr:rowOff>219075</xdr:rowOff>
        </xdr:to>
        <xdr:sp macro="" textlink="">
          <xdr:nvSpPr>
            <xdr:cNvPr id="45154" name="Option Button 98" hidden="1">
              <a:extLst>
                <a:ext uri="{63B3BB69-23CF-44E3-9099-C40C66FF867C}">
                  <a14:compatExt spid="_x0000_s45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32</xdr:row>
          <xdr:rowOff>28575</xdr:rowOff>
        </xdr:from>
        <xdr:to>
          <xdr:col>3</xdr:col>
          <xdr:colOff>647700</xdr:colOff>
          <xdr:row>32</xdr:row>
          <xdr:rowOff>219075</xdr:rowOff>
        </xdr:to>
        <xdr:sp macro="" textlink="">
          <xdr:nvSpPr>
            <xdr:cNvPr id="45155" name="Option Button 99" hidden="1">
              <a:extLst>
                <a:ext uri="{63B3BB69-23CF-44E3-9099-C40C66FF867C}">
                  <a14:compatExt spid="_x0000_s45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33</xdr:row>
          <xdr:rowOff>28575</xdr:rowOff>
        </xdr:from>
        <xdr:to>
          <xdr:col>3</xdr:col>
          <xdr:colOff>647700</xdr:colOff>
          <xdr:row>33</xdr:row>
          <xdr:rowOff>200025</xdr:rowOff>
        </xdr:to>
        <xdr:sp macro="" textlink="">
          <xdr:nvSpPr>
            <xdr:cNvPr id="45156" name="Option Button 100" hidden="1">
              <a:extLst>
                <a:ext uri="{63B3BB69-23CF-44E3-9099-C40C66FF867C}">
                  <a14:compatExt spid="_x0000_s45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34</xdr:row>
          <xdr:rowOff>28575</xdr:rowOff>
        </xdr:from>
        <xdr:to>
          <xdr:col>3</xdr:col>
          <xdr:colOff>647700</xdr:colOff>
          <xdr:row>34</xdr:row>
          <xdr:rowOff>219075</xdr:rowOff>
        </xdr:to>
        <xdr:sp macro="" textlink="">
          <xdr:nvSpPr>
            <xdr:cNvPr id="45157" name="Option Button 101" hidden="1">
              <a:extLst>
                <a:ext uri="{63B3BB69-23CF-44E3-9099-C40C66FF867C}">
                  <a14:compatExt spid="_x0000_s45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35</xdr:row>
          <xdr:rowOff>28575</xdr:rowOff>
        </xdr:from>
        <xdr:to>
          <xdr:col>3</xdr:col>
          <xdr:colOff>647700</xdr:colOff>
          <xdr:row>35</xdr:row>
          <xdr:rowOff>219075</xdr:rowOff>
        </xdr:to>
        <xdr:sp macro="" textlink="">
          <xdr:nvSpPr>
            <xdr:cNvPr id="45158" name="Option Button 102" hidden="1">
              <a:extLst>
                <a:ext uri="{63B3BB69-23CF-44E3-9099-C40C66FF867C}">
                  <a14:compatExt spid="_x0000_s45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36</xdr:row>
          <xdr:rowOff>28575</xdr:rowOff>
        </xdr:from>
        <xdr:to>
          <xdr:col>3</xdr:col>
          <xdr:colOff>647700</xdr:colOff>
          <xdr:row>36</xdr:row>
          <xdr:rowOff>219075</xdr:rowOff>
        </xdr:to>
        <xdr:sp macro="" textlink="">
          <xdr:nvSpPr>
            <xdr:cNvPr id="45159" name="Option Button 103" hidden="1">
              <a:extLst>
                <a:ext uri="{63B3BB69-23CF-44E3-9099-C40C66FF867C}">
                  <a14:compatExt spid="_x0000_s45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23</xdr:row>
          <xdr:rowOff>28575</xdr:rowOff>
        </xdr:from>
        <xdr:to>
          <xdr:col>4</xdr:col>
          <xdr:colOff>647700</xdr:colOff>
          <xdr:row>23</xdr:row>
          <xdr:rowOff>219075</xdr:rowOff>
        </xdr:to>
        <xdr:sp macro="" textlink="">
          <xdr:nvSpPr>
            <xdr:cNvPr id="45172" name="Option Button 116" hidden="1">
              <a:extLst>
                <a:ext uri="{63B3BB69-23CF-44E3-9099-C40C66FF867C}">
                  <a14:compatExt spid="_x0000_s45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24</xdr:row>
          <xdr:rowOff>76200</xdr:rowOff>
        </xdr:from>
        <xdr:to>
          <xdr:col>4</xdr:col>
          <xdr:colOff>647700</xdr:colOff>
          <xdr:row>24</xdr:row>
          <xdr:rowOff>276225</xdr:rowOff>
        </xdr:to>
        <xdr:sp macro="" textlink="">
          <xdr:nvSpPr>
            <xdr:cNvPr id="45173" name="Option Button 117" hidden="1">
              <a:extLst>
                <a:ext uri="{63B3BB69-23CF-44E3-9099-C40C66FF867C}">
                  <a14:compatExt spid="_x0000_s45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25</xdr:row>
          <xdr:rowOff>28575</xdr:rowOff>
        </xdr:from>
        <xdr:to>
          <xdr:col>4</xdr:col>
          <xdr:colOff>647700</xdr:colOff>
          <xdr:row>25</xdr:row>
          <xdr:rowOff>219075</xdr:rowOff>
        </xdr:to>
        <xdr:sp macro="" textlink="">
          <xdr:nvSpPr>
            <xdr:cNvPr id="45174" name="Option Button 118" hidden="1">
              <a:extLst>
                <a:ext uri="{63B3BB69-23CF-44E3-9099-C40C66FF867C}">
                  <a14:compatExt spid="_x0000_s45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26</xdr:row>
          <xdr:rowOff>28575</xdr:rowOff>
        </xdr:from>
        <xdr:to>
          <xdr:col>4</xdr:col>
          <xdr:colOff>647700</xdr:colOff>
          <xdr:row>26</xdr:row>
          <xdr:rowOff>219075</xdr:rowOff>
        </xdr:to>
        <xdr:sp macro="" textlink="">
          <xdr:nvSpPr>
            <xdr:cNvPr id="45175" name="Option Button 119" hidden="1">
              <a:extLst>
                <a:ext uri="{63B3BB69-23CF-44E3-9099-C40C66FF867C}">
                  <a14:compatExt spid="_x0000_s45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27</xdr:row>
          <xdr:rowOff>28575</xdr:rowOff>
        </xdr:from>
        <xdr:to>
          <xdr:col>4</xdr:col>
          <xdr:colOff>647700</xdr:colOff>
          <xdr:row>27</xdr:row>
          <xdr:rowOff>219075</xdr:rowOff>
        </xdr:to>
        <xdr:sp macro="" textlink="">
          <xdr:nvSpPr>
            <xdr:cNvPr id="45176" name="Option Button 120" hidden="1">
              <a:extLst>
                <a:ext uri="{63B3BB69-23CF-44E3-9099-C40C66FF867C}">
                  <a14:compatExt spid="_x0000_s45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28</xdr:row>
          <xdr:rowOff>28575</xdr:rowOff>
        </xdr:from>
        <xdr:to>
          <xdr:col>4</xdr:col>
          <xdr:colOff>647700</xdr:colOff>
          <xdr:row>28</xdr:row>
          <xdr:rowOff>219075</xdr:rowOff>
        </xdr:to>
        <xdr:sp macro="" textlink="">
          <xdr:nvSpPr>
            <xdr:cNvPr id="45177" name="Option Button 121" hidden="1">
              <a:extLst>
                <a:ext uri="{63B3BB69-23CF-44E3-9099-C40C66FF867C}">
                  <a14:compatExt spid="_x0000_s45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30</xdr:row>
          <xdr:rowOff>28575</xdr:rowOff>
        </xdr:from>
        <xdr:to>
          <xdr:col>4</xdr:col>
          <xdr:colOff>647700</xdr:colOff>
          <xdr:row>30</xdr:row>
          <xdr:rowOff>219075</xdr:rowOff>
        </xdr:to>
        <xdr:sp macro="" textlink="">
          <xdr:nvSpPr>
            <xdr:cNvPr id="45178" name="Option Button 122" hidden="1">
              <a:extLst>
                <a:ext uri="{63B3BB69-23CF-44E3-9099-C40C66FF867C}">
                  <a14:compatExt spid="_x0000_s45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32</xdr:row>
          <xdr:rowOff>28575</xdr:rowOff>
        </xdr:from>
        <xdr:to>
          <xdr:col>4</xdr:col>
          <xdr:colOff>647700</xdr:colOff>
          <xdr:row>32</xdr:row>
          <xdr:rowOff>219075</xdr:rowOff>
        </xdr:to>
        <xdr:sp macro="" textlink="">
          <xdr:nvSpPr>
            <xdr:cNvPr id="45179" name="Option Button 123" hidden="1">
              <a:extLst>
                <a:ext uri="{63B3BB69-23CF-44E3-9099-C40C66FF867C}">
                  <a14:compatExt spid="_x0000_s45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33</xdr:row>
          <xdr:rowOff>28575</xdr:rowOff>
        </xdr:from>
        <xdr:to>
          <xdr:col>4</xdr:col>
          <xdr:colOff>647700</xdr:colOff>
          <xdr:row>33</xdr:row>
          <xdr:rowOff>200025</xdr:rowOff>
        </xdr:to>
        <xdr:sp macro="" textlink="">
          <xdr:nvSpPr>
            <xdr:cNvPr id="45180" name="Option Button 124" hidden="1">
              <a:extLst>
                <a:ext uri="{63B3BB69-23CF-44E3-9099-C40C66FF867C}">
                  <a14:compatExt spid="_x0000_s45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34</xdr:row>
          <xdr:rowOff>28575</xdr:rowOff>
        </xdr:from>
        <xdr:to>
          <xdr:col>4</xdr:col>
          <xdr:colOff>647700</xdr:colOff>
          <xdr:row>34</xdr:row>
          <xdr:rowOff>219075</xdr:rowOff>
        </xdr:to>
        <xdr:sp macro="" textlink="">
          <xdr:nvSpPr>
            <xdr:cNvPr id="45181" name="Option Button 125" hidden="1">
              <a:extLst>
                <a:ext uri="{63B3BB69-23CF-44E3-9099-C40C66FF867C}">
                  <a14:compatExt spid="_x0000_s45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35</xdr:row>
          <xdr:rowOff>28575</xdr:rowOff>
        </xdr:from>
        <xdr:to>
          <xdr:col>4</xdr:col>
          <xdr:colOff>647700</xdr:colOff>
          <xdr:row>35</xdr:row>
          <xdr:rowOff>219075</xdr:rowOff>
        </xdr:to>
        <xdr:sp macro="" textlink="">
          <xdr:nvSpPr>
            <xdr:cNvPr id="45182" name="Option Button 126" hidden="1">
              <a:extLst>
                <a:ext uri="{63B3BB69-23CF-44E3-9099-C40C66FF867C}">
                  <a14:compatExt spid="_x0000_s45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36</xdr:row>
          <xdr:rowOff>28575</xdr:rowOff>
        </xdr:from>
        <xdr:to>
          <xdr:col>4</xdr:col>
          <xdr:colOff>647700</xdr:colOff>
          <xdr:row>36</xdr:row>
          <xdr:rowOff>219075</xdr:rowOff>
        </xdr:to>
        <xdr:sp macro="" textlink="">
          <xdr:nvSpPr>
            <xdr:cNvPr id="45183" name="Option Button 127" hidden="1">
              <a:extLst>
                <a:ext uri="{63B3BB69-23CF-44E3-9099-C40C66FF867C}">
                  <a14:compatExt spid="_x0000_s45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0</xdr:rowOff>
        </xdr:from>
        <xdr:to>
          <xdr:col>5</xdr:col>
          <xdr:colOff>0</xdr:colOff>
          <xdr:row>24</xdr:row>
          <xdr:rowOff>0</xdr:rowOff>
        </xdr:to>
        <xdr:sp macro="" textlink="">
          <xdr:nvSpPr>
            <xdr:cNvPr id="45184" name="Group Box 128" hidden="1">
              <a:extLst>
                <a:ext uri="{63B3BB69-23CF-44E3-9099-C40C66FF867C}">
                  <a14:compatExt spid="_x0000_s45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5</xdr:col>
          <xdr:colOff>0</xdr:colOff>
          <xdr:row>25</xdr:row>
          <xdr:rowOff>0</xdr:rowOff>
        </xdr:to>
        <xdr:sp macro="" textlink="">
          <xdr:nvSpPr>
            <xdr:cNvPr id="45185" name="Group Box 129" hidden="1">
              <a:extLst>
                <a:ext uri="{63B3BB69-23CF-44E3-9099-C40C66FF867C}">
                  <a14:compatExt spid="_x0000_s45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0</xdr:rowOff>
        </xdr:from>
        <xdr:to>
          <xdr:col>5</xdr:col>
          <xdr:colOff>0</xdr:colOff>
          <xdr:row>26</xdr:row>
          <xdr:rowOff>0</xdr:rowOff>
        </xdr:to>
        <xdr:sp macro="" textlink="">
          <xdr:nvSpPr>
            <xdr:cNvPr id="45186" name="Group Box 130" hidden="1">
              <a:extLst>
                <a:ext uri="{63B3BB69-23CF-44E3-9099-C40C66FF867C}">
                  <a14:compatExt spid="_x0000_s45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26</xdr:row>
          <xdr:rowOff>0</xdr:rowOff>
        </xdr:from>
        <xdr:to>
          <xdr:col>5</xdr:col>
          <xdr:colOff>0</xdr:colOff>
          <xdr:row>27</xdr:row>
          <xdr:rowOff>0</xdr:rowOff>
        </xdr:to>
        <xdr:sp macro="" textlink="">
          <xdr:nvSpPr>
            <xdr:cNvPr id="45187" name="Group Box 131" hidden="1">
              <a:extLst>
                <a:ext uri="{63B3BB69-23CF-44E3-9099-C40C66FF867C}">
                  <a14:compatExt spid="_x0000_s45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5</xdr:col>
          <xdr:colOff>0</xdr:colOff>
          <xdr:row>28</xdr:row>
          <xdr:rowOff>0</xdr:rowOff>
        </xdr:to>
        <xdr:sp macro="" textlink="">
          <xdr:nvSpPr>
            <xdr:cNvPr id="45188" name="Group Box 132" hidden="1">
              <a:extLst>
                <a:ext uri="{63B3BB69-23CF-44E3-9099-C40C66FF867C}">
                  <a14:compatExt spid="_x0000_s45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xdr:row>
          <xdr:rowOff>0</xdr:rowOff>
        </xdr:from>
        <xdr:to>
          <xdr:col>5</xdr:col>
          <xdr:colOff>0</xdr:colOff>
          <xdr:row>29</xdr:row>
          <xdr:rowOff>0</xdr:rowOff>
        </xdr:to>
        <xdr:sp macro="" textlink="">
          <xdr:nvSpPr>
            <xdr:cNvPr id="45189" name="Group Box 133" hidden="1">
              <a:extLst>
                <a:ext uri="{63B3BB69-23CF-44E3-9099-C40C66FF867C}">
                  <a14:compatExt spid="_x0000_s45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xdr:row>
          <xdr:rowOff>0</xdr:rowOff>
        </xdr:from>
        <xdr:to>
          <xdr:col>5</xdr:col>
          <xdr:colOff>0</xdr:colOff>
          <xdr:row>31</xdr:row>
          <xdr:rowOff>0</xdr:rowOff>
        </xdr:to>
        <xdr:sp macro="" textlink="">
          <xdr:nvSpPr>
            <xdr:cNvPr id="45190" name="Group Box 134" hidden="1">
              <a:extLst>
                <a:ext uri="{63B3BB69-23CF-44E3-9099-C40C66FF867C}">
                  <a14:compatExt spid="_x0000_s45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xdr:row>
          <xdr:rowOff>0</xdr:rowOff>
        </xdr:from>
        <xdr:to>
          <xdr:col>5</xdr:col>
          <xdr:colOff>0</xdr:colOff>
          <xdr:row>33</xdr:row>
          <xdr:rowOff>0</xdr:rowOff>
        </xdr:to>
        <xdr:sp macro="" textlink="">
          <xdr:nvSpPr>
            <xdr:cNvPr id="45191" name="Group Box 135" hidden="1">
              <a:extLst>
                <a:ext uri="{63B3BB69-23CF-44E3-9099-C40C66FF867C}">
                  <a14:compatExt spid="_x0000_s45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xdr:row>
          <xdr:rowOff>0</xdr:rowOff>
        </xdr:from>
        <xdr:to>
          <xdr:col>5</xdr:col>
          <xdr:colOff>0</xdr:colOff>
          <xdr:row>34</xdr:row>
          <xdr:rowOff>0</xdr:rowOff>
        </xdr:to>
        <xdr:sp macro="" textlink="">
          <xdr:nvSpPr>
            <xdr:cNvPr id="45192" name="Group Box 136" hidden="1">
              <a:extLst>
                <a:ext uri="{63B3BB69-23CF-44E3-9099-C40C66FF867C}">
                  <a14:compatExt spid="_x0000_s45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0</xdr:rowOff>
        </xdr:from>
        <xdr:to>
          <xdr:col>5</xdr:col>
          <xdr:colOff>0</xdr:colOff>
          <xdr:row>35</xdr:row>
          <xdr:rowOff>0</xdr:rowOff>
        </xdr:to>
        <xdr:sp macro="" textlink="">
          <xdr:nvSpPr>
            <xdr:cNvPr id="45193" name="Group Box 137" hidden="1">
              <a:extLst>
                <a:ext uri="{63B3BB69-23CF-44E3-9099-C40C66FF867C}">
                  <a14:compatExt spid="_x0000_s45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xdr:row>
          <xdr:rowOff>0</xdr:rowOff>
        </xdr:from>
        <xdr:to>
          <xdr:col>5</xdr:col>
          <xdr:colOff>0</xdr:colOff>
          <xdr:row>36</xdr:row>
          <xdr:rowOff>0</xdr:rowOff>
        </xdr:to>
        <xdr:sp macro="" textlink="">
          <xdr:nvSpPr>
            <xdr:cNvPr id="45194" name="Group Box 138" hidden="1">
              <a:extLst>
                <a:ext uri="{63B3BB69-23CF-44E3-9099-C40C66FF867C}">
                  <a14:compatExt spid="_x0000_s45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xdr:row>
          <xdr:rowOff>0</xdr:rowOff>
        </xdr:from>
        <xdr:to>
          <xdr:col>5</xdr:col>
          <xdr:colOff>0</xdr:colOff>
          <xdr:row>37</xdr:row>
          <xdr:rowOff>0</xdr:rowOff>
        </xdr:to>
        <xdr:sp macro="" textlink="">
          <xdr:nvSpPr>
            <xdr:cNvPr id="45195" name="Group Box 139" hidden="1">
              <a:extLst>
                <a:ext uri="{63B3BB69-23CF-44E3-9099-C40C66FF867C}">
                  <a14:compatExt spid="_x0000_s45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0</xdr:rowOff>
        </xdr:from>
        <xdr:to>
          <xdr:col>6</xdr:col>
          <xdr:colOff>0</xdr:colOff>
          <xdr:row>49</xdr:row>
          <xdr:rowOff>0</xdr:rowOff>
        </xdr:to>
        <xdr:sp macro="" textlink="">
          <xdr:nvSpPr>
            <xdr:cNvPr id="45196" name="Group Box 140" hidden="1">
              <a:extLst>
                <a:ext uri="{63B3BB69-23CF-44E3-9099-C40C66FF867C}">
                  <a14:compatExt spid="_x0000_s45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0</xdr:rowOff>
        </xdr:from>
        <xdr:to>
          <xdr:col>6</xdr:col>
          <xdr:colOff>0</xdr:colOff>
          <xdr:row>47</xdr:row>
          <xdr:rowOff>0</xdr:rowOff>
        </xdr:to>
        <xdr:sp macro="" textlink="">
          <xdr:nvSpPr>
            <xdr:cNvPr id="45197" name="Group Box 141" hidden="1">
              <a:extLst>
                <a:ext uri="{63B3BB69-23CF-44E3-9099-C40C66FF867C}">
                  <a14:compatExt spid="_x0000_s45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49</xdr:row>
          <xdr:rowOff>0</xdr:rowOff>
        </xdr:from>
        <xdr:to>
          <xdr:col>5</xdr:col>
          <xdr:colOff>0</xdr:colOff>
          <xdr:row>50</xdr:row>
          <xdr:rowOff>0</xdr:rowOff>
        </xdr:to>
        <xdr:sp macro="" textlink="">
          <xdr:nvSpPr>
            <xdr:cNvPr id="45198" name="Option Button 142" hidden="1">
              <a:extLst>
                <a:ext uri="{63B3BB69-23CF-44E3-9099-C40C66FF867C}">
                  <a14:compatExt spid="_x0000_s451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50</xdr:row>
          <xdr:rowOff>0</xdr:rowOff>
        </xdr:from>
        <xdr:to>
          <xdr:col>4</xdr:col>
          <xdr:colOff>904875</xdr:colOff>
          <xdr:row>50</xdr:row>
          <xdr:rowOff>295275</xdr:rowOff>
        </xdr:to>
        <xdr:sp macro="" textlink="">
          <xdr:nvSpPr>
            <xdr:cNvPr id="45199" name="Option Button 143" hidden="1">
              <a:extLst>
                <a:ext uri="{63B3BB69-23CF-44E3-9099-C40C66FF867C}">
                  <a14:compatExt spid="_x0000_s451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xdr:row>
          <xdr:rowOff>257175</xdr:rowOff>
        </xdr:from>
        <xdr:to>
          <xdr:col>6</xdr:col>
          <xdr:colOff>0</xdr:colOff>
          <xdr:row>51</xdr:row>
          <xdr:rowOff>0</xdr:rowOff>
        </xdr:to>
        <xdr:sp macro="" textlink="">
          <xdr:nvSpPr>
            <xdr:cNvPr id="45200" name="Group Box 144" hidden="1">
              <a:extLst>
                <a:ext uri="{63B3BB69-23CF-44E3-9099-C40C66FF867C}">
                  <a14:compatExt spid="_x0000_s45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13</xdr:row>
          <xdr:rowOff>66675</xdr:rowOff>
        </xdr:from>
        <xdr:to>
          <xdr:col>1</xdr:col>
          <xdr:colOff>676275</xdr:colOff>
          <xdr:row>13</xdr:row>
          <xdr:rowOff>190500</xdr:rowOff>
        </xdr:to>
        <xdr:sp macro="" textlink="">
          <xdr:nvSpPr>
            <xdr:cNvPr id="45204" name="Option Button 148" hidden="1">
              <a:extLst>
                <a:ext uri="{63B3BB69-23CF-44E3-9099-C40C66FF867C}">
                  <a14:compatExt spid="_x0000_s45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13</xdr:row>
          <xdr:rowOff>66675</xdr:rowOff>
        </xdr:from>
        <xdr:to>
          <xdr:col>2</xdr:col>
          <xdr:colOff>657225</xdr:colOff>
          <xdr:row>13</xdr:row>
          <xdr:rowOff>190500</xdr:rowOff>
        </xdr:to>
        <xdr:sp macro="" textlink="">
          <xdr:nvSpPr>
            <xdr:cNvPr id="45205" name="Option Button 149" hidden="1">
              <a:extLst>
                <a:ext uri="{63B3BB69-23CF-44E3-9099-C40C66FF867C}">
                  <a14:compatExt spid="_x0000_s45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13</xdr:row>
          <xdr:rowOff>66675</xdr:rowOff>
        </xdr:from>
        <xdr:to>
          <xdr:col>3</xdr:col>
          <xdr:colOff>647700</xdr:colOff>
          <xdr:row>13</xdr:row>
          <xdr:rowOff>190500</xdr:rowOff>
        </xdr:to>
        <xdr:sp macro="" textlink="">
          <xdr:nvSpPr>
            <xdr:cNvPr id="45206" name="Option Button 150" hidden="1">
              <a:extLst>
                <a:ext uri="{63B3BB69-23CF-44E3-9099-C40C66FF867C}">
                  <a14:compatExt spid="_x0000_s45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4</xdr:col>
          <xdr:colOff>0</xdr:colOff>
          <xdr:row>14</xdr:row>
          <xdr:rowOff>0</xdr:rowOff>
        </xdr:to>
        <xdr:sp macro="" textlink="">
          <xdr:nvSpPr>
            <xdr:cNvPr id="45207" name="Group Box 151" hidden="1">
              <a:extLst>
                <a:ext uri="{63B3BB69-23CF-44E3-9099-C40C66FF867C}">
                  <a14:compatExt spid="_x0000_s45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15</xdr:row>
          <xdr:rowOff>38100</xdr:rowOff>
        </xdr:from>
        <xdr:to>
          <xdr:col>1</xdr:col>
          <xdr:colOff>657225</xdr:colOff>
          <xdr:row>15</xdr:row>
          <xdr:rowOff>219075</xdr:rowOff>
        </xdr:to>
        <xdr:sp macro="" textlink="">
          <xdr:nvSpPr>
            <xdr:cNvPr id="45208" name="Option Button 152" hidden="1">
              <a:extLst>
                <a:ext uri="{63B3BB69-23CF-44E3-9099-C40C66FF867C}">
                  <a14:compatExt spid="_x0000_s45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15</xdr:row>
          <xdr:rowOff>38100</xdr:rowOff>
        </xdr:from>
        <xdr:to>
          <xdr:col>2</xdr:col>
          <xdr:colOff>647700</xdr:colOff>
          <xdr:row>15</xdr:row>
          <xdr:rowOff>219075</xdr:rowOff>
        </xdr:to>
        <xdr:sp macro="" textlink="">
          <xdr:nvSpPr>
            <xdr:cNvPr id="45209" name="Option Button 153" hidden="1">
              <a:extLst>
                <a:ext uri="{63B3BB69-23CF-44E3-9099-C40C66FF867C}">
                  <a14:compatExt spid="_x0000_s45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15</xdr:row>
          <xdr:rowOff>66675</xdr:rowOff>
        </xdr:from>
        <xdr:to>
          <xdr:col>3</xdr:col>
          <xdr:colOff>638175</xdr:colOff>
          <xdr:row>15</xdr:row>
          <xdr:rowOff>180975</xdr:rowOff>
        </xdr:to>
        <xdr:sp macro="" textlink="">
          <xdr:nvSpPr>
            <xdr:cNvPr id="45210" name="Option Button 154" hidden="1">
              <a:extLst>
                <a:ext uri="{63B3BB69-23CF-44E3-9099-C40C66FF867C}">
                  <a14:compatExt spid="_x0000_s45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0</xdr:rowOff>
        </xdr:from>
        <xdr:to>
          <xdr:col>4</xdr:col>
          <xdr:colOff>0</xdr:colOff>
          <xdr:row>16</xdr:row>
          <xdr:rowOff>0</xdr:rowOff>
        </xdr:to>
        <xdr:sp macro="" textlink="">
          <xdr:nvSpPr>
            <xdr:cNvPr id="45211" name="Group Box 155" hidden="1">
              <a:extLst>
                <a:ext uri="{63B3BB69-23CF-44E3-9099-C40C66FF867C}">
                  <a14:compatExt spid="_x0000_s45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31</xdr:row>
          <xdr:rowOff>38100</xdr:rowOff>
        </xdr:from>
        <xdr:to>
          <xdr:col>1</xdr:col>
          <xdr:colOff>647700</xdr:colOff>
          <xdr:row>31</xdr:row>
          <xdr:rowOff>219075</xdr:rowOff>
        </xdr:to>
        <xdr:sp macro="" textlink="">
          <xdr:nvSpPr>
            <xdr:cNvPr id="45212" name="Option Button 156" hidden="1">
              <a:extLst>
                <a:ext uri="{63B3BB69-23CF-44E3-9099-C40C66FF867C}">
                  <a14:compatExt spid="_x0000_s45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31</xdr:row>
          <xdr:rowOff>47625</xdr:rowOff>
        </xdr:from>
        <xdr:to>
          <xdr:col>2</xdr:col>
          <xdr:colOff>638175</xdr:colOff>
          <xdr:row>31</xdr:row>
          <xdr:rowOff>228600</xdr:rowOff>
        </xdr:to>
        <xdr:sp macro="" textlink="">
          <xdr:nvSpPr>
            <xdr:cNvPr id="45213" name="Option Button 157" hidden="1">
              <a:extLst>
                <a:ext uri="{63B3BB69-23CF-44E3-9099-C40C66FF867C}">
                  <a14:compatExt spid="_x0000_s45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31</xdr:row>
          <xdr:rowOff>28575</xdr:rowOff>
        </xdr:from>
        <xdr:to>
          <xdr:col>3</xdr:col>
          <xdr:colOff>647700</xdr:colOff>
          <xdr:row>31</xdr:row>
          <xdr:rowOff>219075</xdr:rowOff>
        </xdr:to>
        <xdr:sp macro="" textlink="">
          <xdr:nvSpPr>
            <xdr:cNvPr id="45214" name="Option Button 158" hidden="1">
              <a:extLst>
                <a:ext uri="{63B3BB69-23CF-44E3-9099-C40C66FF867C}">
                  <a14:compatExt spid="_x0000_s45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31</xdr:row>
          <xdr:rowOff>28575</xdr:rowOff>
        </xdr:from>
        <xdr:to>
          <xdr:col>4</xdr:col>
          <xdr:colOff>647700</xdr:colOff>
          <xdr:row>31</xdr:row>
          <xdr:rowOff>219075</xdr:rowOff>
        </xdr:to>
        <xdr:sp macro="" textlink="">
          <xdr:nvSpPr>
            <xdr:cNvPr id="45216" name="Option Button 160" hidden="1">
              <a:extLst>
                <a:ext uri="{63B3BB69-23CF-44E3-9099-C40C66FF867C}">
                  <a14:compatExt spid="_x0000_s45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29</xdr:row>
          <xdr:rowOff>47625</xdr:rowOff>
        </xdr:from>
        <xdr:to>
          <xdr:col>1</xdr:col>
          <xdr:colOff>647700</xdr:colOff>
          <xdr:row>29</xdr:row>
          <xdr:rowOff>228600</xdr:rowOff>
        </xdr:to>
        <xdr:sp macro="" textlink="">
          <xdr:nvSpPr>
            <xdr:cNvPr id="45217" name="Option Button 161" hidden="1">
              <a:extLst>
                <a:ext uri="{63B3BB69-23CF-44E3-9099-C40C66FF867C}">
                  <a14:compatExt spid="_x0000_s45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29</xdr:row>
          <xdr:rowOff>66675</xdr:rowOff>
        </xdr:from>
        <xdr:to>
          <xdr:col>2</xdr:col>
          <xdr:colOff>638175</xdr:colOff>
          <xdr:row>29</xdr:row>
          <xdr:rowOff>238125</xdr:rowOff>
        </xdr:to>
        <xdr:sp macro="" textlink="">
          <xdr:nvSpPr>
            <xdr:cNvPr id="45218" name="Option Button 162" hidden="1">
              <a:extLst>
                <a:ext uri="{63B3BB69-23CF-44E3-9099-C40C66FF867C}">
                  <a14:compatExt spid="_x0000_s45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29</xdr:row>
          <xdr:rowOff>38100</xdr:rowOff>
        </xdr:from>
        <xdr:to>
          <xdr:col>3</xdr:col>
          <xdr:colOff>647700</xdr:colOff>
          <xdr:row>29</xdr:row>
          <xdr:rowOff>219075</xdr:rowOff>
        </xdr:to>
        <xdr:sp macro="" textlink="">
          <xdr:nvSpPr>
            <xdr:cNvPr id="45219" name="Option Button 163" hidden="1">
              <a:extLst>
                <a:ext uri="{63B3BB69-23CF-44E3-9099-C40C66FF867C}">
                  <a14:compatExt spid="_x0000_s45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29</xdr:row>
          <xdr:rowOff>38100</xdr:rowOff>
        </xdr:from>
        <xdr:to>
          <xdr:col>4</xdr:col>
          <xdr:colOff>647700</xdr:colOff>
          <xdr:row>29</xdr:row>
          <xdr:rowOff>219075</xdr:rowOff>
        </xdr:to>
        <xdr:sp macro="" textlink="">
          <xdr:nvSpPr>
            <xdr:cNvPr id="45221" name="Option Button 165" hidden="1">
              <a:extLst>
                <a:ext uri="{63B3BB69-23CF-44E3-9099-C40C66FF867C}">
                  <a14:compatExt spid="_x0000_s45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xdr:row>
          <xdr:rowOff>0</xdr:rowOff>
        </xdr:from>
        <xdr:to>
          <xdr:col>5</xdr:col>
          <xdr:colOff>0</xdr:colOff>
          <xdr:row>30</xdr:row>
          <xdr:rowOff>0</xdr:rowOff>
        </xdr:to>
        <xdr:sp macro="" textlink="">
          <xdr:nvSpPr>
            <xdr:cNvPr id="45222" name="Group Box 166" hidden="1">
              <a:extLst>
                <a:ext uri="{63B3BB69-23CF-44E3-9099-C40C66FF867C}">
                  <a14:compatExt spid="_x0000_s45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xdr:row>
          <xdr:rowOff>0</xdr:rowOff>
        </xdr:from>
        <xdr:to>
          <xdr:col>5</xdr:col>
          <xdr:colOff>0</xdr:colOff>
          <xdr:row>32</xdr:row>
          <xdr:rowOff>0</xdr:rowOff>
        </xdr:to>
        <xdr:sp macro="" textlink="">
          <xdr:nvSpPr>
            <xdr:cNvPr id="45223" name="Group Box 167" hidden="1">
              <a:extLst>
                <a:ext uri="{63B3BB69-23CF-44E3-9099-C40C66FF867C}">
                  <a14:compatExt spid="_x0000_s45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5</xdr:col>
          <xdr:colOff>0</xdr:colOff>
          <xdr:row>38</xdr:row>
          <xdr:rowOff>0</xdr:rowOff>
        </xdr:to>
        <xdr:sp macro="" textlink="">
          <xdr:nvSpPr>
            <xdr:cNvPr id="45224" name="Option Button 168" hidden="1">
              <a:extLst>
                <a:ext uri="{63B3BB69-23CF-44E3-9099-C40C66FF867C}">
                  <a14:compatExt spid="_x0000_s452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38</xdr:row>
          <xdr:rowOff>0</xdr:rowOff>
        </xdr:from>
        <xdr:to>
          <xdr:col>5</xdr:col>
          <xdr:colOff>0</xdr:colOff>
          <xdr:row>39</xdr:row>
          <xdr:rowOff>0</xdr:rowOff>
        </xdr:to>
        <xdr:sp macro="" textlink="">
          <xdr:nvSpPr>
            <xdr:cNvPr id="45225" name="Option Button 169" hidden="1">
              <a:extLst>
                <a:ext uri="{63B3BB69-23CF-44E3-9099-C40C66FF867C}">
                  <a14:compatExt spid="_x0000_s452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xdr:row>
          <xdr:rowOff>0</xdr:rowOff>
        </xdr:from>
        <xdr:to>
          <xdr:col>6</xdr:col>
          <xdr:colOff>0</xdr:colOff>
          <xdr:row>39</xdr:row>
          <xdr:rowOff>0</xdr:rowOff>
        </xdr:to>
        <xdr:sp macro="" textlink="">
          <xdr:nvSpPr>
            <xdr:cNvPr id="45226" name="Group Box 170" hidden="1">
              <a:extLst>
                <a:ext uri="{63B3BB69-23CF-44E3-9099-C40C66FF867C}">
                  <a14:compatExt spid="_x0000_s45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4</xdr:col>
          <xdr:colOff>904875</xdr:colOff>
          <xdr:row>54</xdr:row>
          <xdr:rowOff>28575</xdr:rowOff>
        </xdr:to>
        <xdr:sp macro="" textlink="">
          <xdr:nvSpPr>
            <xdr:cNvPr id="45233" name="Option Button 177" hidden="1">
              <a:extLst>
                <a:ext uri="{63B3BB69-23CF-44E3-9099-C40C66FF867C}">
                  <a14:compatExt spid="_x0000_s452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54</xdr:row>
          <xdr:rowOff>0</xdr:rowOff>
        </xdr:from>
        <xdr:to>
          <xdr:col>4</xdr:col>
          <xdr:colOff>866775</xdr:colOff>
          <xdr:row>54</xdr:row>
          <xdr:rowOff>295275</xdr:rowOff>
        </xdr:to>
        <xdr:sp macro="" textlink="">
          <xdr:nvSpPr>
            <xdr:cNvPr id="45234" name="Option Button 178" hidden="1">
              <a:extLst>
                <a:ext uri="{63B3BB69-23CF-44E3-9099-C40C66FF867C}">
                  <a14:compatExt spid="_x0000_s452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xdr:row>
          <xdr:rowOff>0</xdr:rowOff>
        </xdr:from>
        <xdr:to>
          <xdr:col>6</xdr:col>
          <xdr:colOff>0</xdr:colOff>
          <xdr:row>55</xdr:row>
          <xdr:rowOff>0</xdr:rowOff>
        </xdr:to>
        <xdr:sp macro="" textlink="">
          <xdr:nvSpPr>
            <xdr:cNvPr id="45235" name="Group Box 179" hidden="1">
              <a:extLst>
                <a:ext uri="{63B3BB69-23CF-44E3-9099-C40C66FF867C}">
                  <a14:compatExt spid="_x0000_s45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39</xdr:row>
          <xdr:rowOff>0</xdr:rowOff>
        </xdr:from>
        <xdr:to>
          <xdr:col>2</xdr:col>
          <xdr:colOff>0</xdr:colOff>
          <xdr:row>40</xdr:row>
          <xdr:rowOff>0</xdr:rowOff>
        </xdr:to>
        <xdr:sp macro="" textlink="">
          <xdr:nvSpPr>
            <xdr:cNvPr id="45239" name="Option Button 183" hidden="1">
              <a:extLst>
                <a:ext uri="{63B3BB69-23CF-44E3-9099-C40C66FF867C}">
                  <a14:compatExt spid="_x0000_s452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40</xdr:row>
          <xdr:rowOff>0</xdr:rowOff>
        </xdr:from>
        <xdr:to>
          <xdr:col>2</xdr:col>
          <xdr:colOff>0</xdr:colOff>
          <xdr:row>41</xdr:row>
          <xdr:rowOff>0</xdr:rowOff>
        </xdr:to>
        <xdr:sp macro="" textlink="">
          <xdr:nvSpPr>
            <xdr:cNvPr id="45240" name="Option Button 184" hidden="1">
              <a:extLst>
                <a:ext uri="{63B3BB69-23CF-44E3-9099-C40C66FF867C}">
                  <a14:compatExt spid="_x0000_s452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xdr:row>
          <xdr:rowOff>0</xdr:rowOff>
        </xdr:from>
        <xdr:to>
          <xdr:col>6</xdr:col>
          <xdr:colOff>0</xdr:colOff>
          <xdr:row>43</xdr:row>
          <xdr:rowOff>0</xdr:rowOff>
        </xdr:to>
        <xdr:sp macro="" textlink="">
          <xdr:nvSpPr>
            <xdr:cNvPr id="45241" name="Group Box 185" hidden="1">
              <a:extLst>
                <a:ext uri="{63B3BB69-23CF-44E3-9099-C40C66FF867C}">
                  <a14:compatExt spid="_x0000_s45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51</xdr:row>
          <xdr:rowOff>9525</xdr:rowOff>
        </xdr:from>
        <xdr:to>
          <xdr:col>5</xdr:col>
          <xdr:colOff>0</xdr:colOff>
          <xdr:row>52</xdr:row>
          <xdr:rowOff>0</xdr:rowOff>
        </xdr:to>
        <xdr:sp macro="" textlink="">
          <xdr:nvSpPr>
            <xdr:cNvPr id="45242" name="Option Button 186" hidden="1">
              <a:extLst>
                <a:ext uri="{63B3BB69-23CF-44E3-9099-C40C66FF867C}">
                  <a14:compatExt spid="_x0000_s452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0</xdr:rowOff>
        </xdr:from>
        <xdr:to>
          <xdr:col>5</xdr:col>
          <xdr:colOff>0</xdr:colOff>
          <xdr:row>53</xdr:row>
          <xdr:rowOff>0</xdr:rowOff>
        </xdr:to>
        <xdr:sp macro="" textlink="">
          <xdr:nvSpPr>
            <xdr:cNvPr id="45243" name="Option Button 187" hidden="1">
              <a:extLst>
                <a:ext uri="{63B3BB69-23CF-44E3-9099-C40C66FF867C}">
                  <a14:compatExt spid="_x0000_s452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5</xdr:col>
          <xdr:colOff>0</xdr:colOff>
          <xdr:row>53</xdr:row>
          <xdr:rowOff>0</xdr:rowOff>
        </xdr:to>
        <xdr:sp macro="" textlink="">
          <xdr:nvSpPr>
            <xdr:cNvPr id="45244" name="Group Box 188" hidden="1">
              <a:extLst>
                <a:ext uri="{63B3BB69-23CF-44E3-9099-C40C66FF867C}">
                  <a14:compatExt spid="_x0000_s45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0</xdr:rowOff>
        </xdr:from>
        <xdr:to>
          <xdr:col>4</xdr:col>
          <xdr:colOff>0</xdr:colOff>
          <xdr:row>18</xdr:row>
          <xdr:rowOff>0</xdr:rowOff>
        </xdr:to>
        <xdr:sp macro="" textlink="">
          <xdr:nvSpPr>
            <xdr:cNvPr id="45245" name="Group Box 189" hidden="1">
              <a:extLst>
                <a:ext uri="{63B3BB69-23CF-44E3-9099-C40C66FF867C}">
                  <a14:compatExt spid="_x0000_s45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xdr:row>
          <xdr:rowOff>0</xdr:rowOff>
        </xdr:from>
        <xdr:to>
          <xdr:col>4</xdr:col>
          <xdr:colOff>0</xdr:colOff>
          <xdr:row>19</xdr:row>
          <xdr:rowOff>0</xdr:rowOff>
        </xdr:to>
        <xdr:sp macro="" textlink="">
          <xdr:nvSpPr>
            <xdr:cNvPr id="45246" name="Group Box 190" hidden="1">
              <a:extLst>
                <a:ext uri="{63B3BB69-23CF-44E3-9099-C40C66FF867C}">
                  <a14:compatExt spid="_x0000_s45246"/>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23</xdr:row>
          <xdr:rowOff>0</xdr:rowOff>
        </xdr:from>
        <xdr:to>
          <xdr:col>2</xdr:col>
          <xdr:colOff>0</xdr:colOff>
          <xdr:row>23</xdr:row>
          <xdr:rowOff>228600</xdr:rowOff>
        </xdr:to>
        <xdr:sp macro="" textlink="">
          <xdr:nvSpPr>
            <xdr:cNvPr id="12295" name="Option Button 7" hidden="1">
              <a:extLst>
                <a:ext uri="{63B3BB69-23CF-44E3-9099-C40C66FF867C}">
                  <a14:compatExt spid="_x0000_s122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0</xdr:rowOff>
        </xdr:from>
        <xdr:to>
          <xdr:col>2</xdr:col>
          <xdr:colOff>0</xdr:colOff>
          <xdr:row>24</xdr:row>
          <xdr:rowOff>228600</xdr:rowOff>
        </xdr:to>
        <xdr:sp macro="" textlink="">
          <xdr:nvSpPr>
            <xdr:cNvPr id="12296" name="Option Button 8" hidden="1">
              <a:extLst>
                <a:ext uri="{63B3BB69-23CF-44E3-9099-C40C66FF867C}">
                  <a14:compatExt spid="_x0000_s122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0</xdr:rowOff>
        </xdr:from>
        <xdr:to>
          <xdr:col>3</xdr:col>
          <xdr:colOff>0</xdr:colOff>
          <xdr:row>26</xdr:row>
          <xdr:rowOff>0</xdr:rowOff>
        </xdr:to>
        <xdr:sp macro="" textlink="">
          <xdr:nvSpPr>
            <xdr:cNvPr id="12300" name="Group Box 12" hidden="1">
              <a:extLst>
                <a:ext uri="{63B3BB69-23CF-44E3-9099-C40C66FF867C}">
                  <a14:compatExt spid="_x0000_s12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2</xdr:col>
          <xdr:colOff>0</xdr:colOff>
          <xdr:row>21</xdr:row>
          <xdr:rowOff>0</xdr:rowOff>
        </xdr:to>
        <xdr:sp macro="" textlink="">
          <xdr:nvSpPr>
            <xdr:cNvPr id="12301" name="Option Button 13" hidden="1">
              <a:extLst>
                <a:ext uri="{63B3BB69-23CF-44E3-9099-C40C66FF867C}">
                  <a14:compatExt spid="_x0000_s123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0</xdr:rowOff>
        </xdr:from>
        <xdr:to>
          <xdr:col>2</xdr:col>
          <xdr:colOff>0</xdr:colOff>
          <xdr:row>22</xdr:row>
          <xdr:rowOff>0</xdr:rowOff>
        </xdr:to>
        <xdr:sp macro="" textlink="">
          <xdr:nvSpPr>
            <xdr:cNvPr id="12302" name="Option Button 14" hidden="1">
              <a:extLst>
                <a:ext uri="{63B3BB69-23CF-44E3-9099-C40C66FF867C}">
                  <a14:compatExt spid="_x0000_s123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0</xdr:rowOff>
        </xdr:from>
        <xdr:to>
          <xdr:col>2</xdr:col>
          <xdr:colOff>1095375</xdr:colOff>
          <xdr:row>23</xdr:row>
          <xdr:rowOff>0</xdr:rowOff>
        </xdr:to>
        <xdr:sp macro="" textlink="">
          <xdr:nvSpPr>
            <xdr:cNvPr id="12303" name="Group Box 15" hidden="1">
              <a:extLst>
                <a:ext uri="{63B3BB69-23CF-44E3-9099-C40C66FF867C}">
                  <a14:compatExt spid="_x0000_s12303"/>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2</xdr:col>
          <xdr:colOff>152400</xdr:colOff>
          <xdr:row>4</xdr:row>
          <xdr:rowOff>0</xdr:rowOff>
        </xdr:to>
        <xdr:sp macro="" textlink="">
          <xdr:nvSpPr>
            <xdr:cNvPr id="14349" name="Option Button 13" hidden="1">
              <a:extLst>
                <a:ext uri="{63B3BB69-23CF-44E3-9099-C40C66FF867C}">
                  <a14:compatExt spid="_x0000_s143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2</xdr:col>
          <xdr:colOff>152400</xdr:colOff>
          <xdr:row>5</xdr:row>
          <xdr:rowOff>0</xdr:rowOff>
        </xdr:to>
        <xdr:sp macro="" textlink="">
          <xdr:nvSpPr>
            <xdr:cNvPr id="14350" name="Option Button 14" hidden="1">
              <a:extLst>
                <a:ext uri="{63B3BB69-23CF-44E3-9099-C40C66FF867C}">
                  <a14:compatExt spid="_x0000_s143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152400</xdr:colOff>
          <xdr:row>6</xdr:row>
          <xdr:rowOff>0</xdr:rowOff>
        </xdr:to>
        <xdr:sp macro="" textlink="">
          <xdr:nvSpPr>
            <xdr:cNvPr id="14351" name="Option Button 15" hidden="1">
              <a:extLst>
                <a:ext uri="{63B3BB69-23CF-44E3-9099-C40C66FF867C}">
                  <a14:compatExt spid="_x0000_s143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2</xdr:col>
          <xdr:colOff>152400</xdr:colOff>
          <xdr:row>7</xdr:row>
          <xdr:rowOff>0</xdr:rowOff>
        </xdr:to>
        <xdr:sp macro="" textlink="">
          <xdr:nvSpPr>
            <xdr:cNvPr id="14352" name="Option Button 16" hidden="1">
              <a:extLst>
                <a:ext uri="{63B3BB69-23CF-44E3-9099-C40C66FF867C}">
                  <a14:compatExt spid="_x0000_s143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2</xdr:col>
          <xdr:colOff>152400</xdr:colOff>
          <xdr:row>10</xdr:row>
          <xdr:rowOff>0</xdr:rowOff>
        </xdr:to>
        <xdr:sp macro="" textlink="">
          <xdr:nvSpPr>
            <xdr:cNvPr id="14353" name="Option Button 17" hidden="1">
              <a:extLst>
                <a:ext uri="{63B3BB69-23CF-44E3-9099-C40C66FF867C}">
                  <a14:compatExt spid="_x0000_s143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2</xdr:col>
          <xdr:colOff>152400</xdr:colOff>
          <xdr:row>11</xdr:row>
          <xdr:rowOff>0</xdr:rowOff>
        </xdr:to>
        <xdr:sp macro="" textlink="">
          <xdr:nvSpPr>
            <xdr:cNvPr id="14354" name="Option Button 18" hidden="1">
              <a:extLst>
                <a:ext uri="{63B3BB69-23CF-44E3-9099-C40C66FF867C}">
                  <a14:compatExt spid="_x0000_s143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2</xdr:col>
          <xdr:colOff>152400</xdr:colOff>
          <xdr:row>17</xdr:row>
          <xdr:rowOff>0</xdr:rowOff>
        </xdr:to>
        <xdr:sp macro="" textlink="">
          <xdr:nvSpPr>
            <xdr:cNvPr id="14355" name="Option Button 19" hidden="1">
              <a:extLst>
                <a:ext uri="{63B3BB69-23CF-44E3-9099-C40C66FF867C}">
                  <a14:compatExt spid="_x0000_s143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0</xdr:rowOff>
        </xdr:from>
        <xdr:to>
          <xdr:col>2</xdr:col>
          <xdr:colOff>152400</xdr:colOff>
          <xdr:row>17</xdr:row>
          <xdr:rowOff>276225</xdr:rowOff>
        </xdr:to>
        <xdr:sp macro="" textlink="">
          <xdr:nvSpPr>
            <xdr:cNvPr id="14356" name="Option Button 20" hidden="1">
              <a:extLst>
                <a:ext uri="{63B3BB69-23CF-44E3-9099-C40C66FF867C}">
                  <a14:compatExt spid="_x0000_s143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3</xdr:col>
          <xdr:colOff>0</xdr:colOff>
          <xdr:row>5</xdr:row>
          <xdr:rowOff>0</xdr:rowOff>
        </xdr:to>
        <xdr:sp macro="" textlink="">
          <xdr:nvSpPr>
            <xdr:cNvPr id="14357" name="Group Box 21" hidden="1">
              <a:extLst>
                <a:ext uri="{63B3BB69-23CF-44E3-9099-C40C66FF867C}">
                  <a14:compatExt spid="_x0000_s14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3</xdr:col>
          <xdr:colOff>0</xdr:colOff>
          <xdr:row>7</xdr:row>
          <xdr:rowOff>0</xdr:rowOff>
        </xdr:to>
        <xdr:sp macro="" textlink="">
          <xdr:nvSpPr>
            <xdr:cNvPr id="14358" name="Group Box 22" hidden="1">
              <a:extLst>
                <a:ext uri="{63B3BB69-23CF-44E3-9099-C40C66FF867C}">
                  <a14:compatExt spid="_x0000_s14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3</xdr:col>
          <xdr:colOff>0</xdr:colOff>
          <xdr:row>11</xdr:row>
          <xdr:rowOff>0</xdr:rowOff>
        </xdr:to>
        <xdr:sp macro="" textlink="">
          <xdr:nvSpPr>
            <xdr:cNvPr id="14359" name="Group Box 23" hidden="1">
              <a:extLst>
                <a:ext uri="{63B3BB69-23CF-44E3-9099-C40C66FF867C}">
                  <a14:compatExt spid="_x0000_s14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0</xdr:rowOff>
        </xdr:from>
        <xdr:to>
          <xdr:col>3</xdr:col>
          <xdr:colOff>0</xdr:colOff>
          <xdr:row>18</xdr:row>
          <xdr:rowOff>0</xdr:rowOff>
        </xdr:to>
        <xdr:sp macro="" textlink="">
          <xdr:nvSpPr>
            <xdr:cNvPr id="14360" name="Group Box 24" hidden="1">
              <a:extLst>
                <a:ext uri="{63B3BB69-23CF-44E3-9099-C40C66FF867C}">
                  <a14:compatExt spid="_x0000_s14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2</xdr:col>
          <xdr:colOff>152400</xdr:colOff>
          <xdr:row>8</xdr:row>
          <xdr:rowOff>0</xdr:rowOff>
        </xdr:to>
        <xdr:sp macro="" textlink="">
          <xdr:nvSpPr>
            <xdr:cNvPr id="14361" name="Option Button 25" hidden="1">
              <a:extLst>
                <a:ext uri="{63B3BB69-23CF-44E3-9099-C40C66FF867C}">
                  <a14:compatExt spid="_x0000_s143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2</xdr:col>
          <xdr:colOff>152400</xdr:colOff>
          <xdr:row>9</xdr:row>
          <xdr:rowOff>0</xdr:rowOff>
        </xdr:to>
        <xdr:sp macro="" textlink="">
          <xdr:nvSpPr>
            <xdr:cNvPr id="14362" name="Option Button 26" hidden="1">
              <a:extLst>
                <a:ext uri="{63B3BB69-23CF-44E3-9099-C40C66FF867C}">
                  <a14:compatExt spid="_x0000_s143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3</xdr:col>
          <xdr:colOff>0</xdr:colOff>
          <xdr:row>9</xdr:row>
          <xdr:rowOff>0</xdr:rowOff>
        </xdr:to>
        <xdr:sp macro="" textlink="">
          <xdr:nvSpPr>
            <xdr:cNvPr id="14363" name="Group Box 27" hidden="1">
              <a:extLst>
                <a:ext uri="{63B3BB69-23CF-44E3-9099-C40C66FF867C}">
                  <a14:compatExt spid="_x0000_s14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13</xdr:row>
          <xdr:rowOff>38100</xdr:rowOff>
        </xdr:from>
        <xdr:to>
          <xdr:col>1</xdr:col>
          <xdr:colOff>609600</xdr:colOff>
          <xdr:row>13</xdr:row>
          <xdr:rowOff>219075</xdr:rowOff>
        </xdr:to>
        <xdr:sp macro="" textlink="">
          <xdr:nvSpPr>
            <xdr:cNvPr id="14367" name="Option Button 31" hidden="1">
              <a:extLst>
                <a:ext uri="{63B3BB69-23CF-44E3-9099-C40C66FF867C}">
                  <a14:compatExt spid="_x0000_s14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13</xdr:row>
          <xdr:rowOff>38100</xdr:rowOff>
        </xdr:from>
        <xdr:to>
          <xdr:col>2</xdr:col>
          <xdr:colOff>600075</xdr:colOff>
          <xdr:row>13</xdr:row>
          <xdr:rowOff>219075</xdr:rowOff>
        </xdr:to>
        <xdr:sp macro="" textlink="">
          <xdr:nvSpPr>
            <xdr:cNvPr id="14368" name="Option Button 32" hidden="1">
              <a:extLst>
                <a:ext uri="{63B3BB69-23CF-44E3-9099-C40C66FF867C}">
                  <a14:compatExt spid="_x0000_s14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14</xdr:row>
          <xdr:rowOff>38100</xdr:rowOff>
        </xdr:from>
        <xdr:to>
          <xdr:col>1</xdr:col>
          <xdr:colOff>609600</xdr:colOff>
          <xdr:row>14</xdr:row>
          <xdr:rowOff>219075</xdr:rowOff>
        </xdr:to>
        <xdr:sp macro="" textlink="">
          <xdr:nvSpPr>
            <xdr:cNvPr id="14369" name="Option Button 33" hidden="1">
              <a:extLst>
                <a:ext uri="{63B3BB69-23CF-44E3-9099-C40C66FF867C}">
                  <a14:compatExt spid="_x0000_s14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14</xdr:row>
          <xdr:rowOff>38100</xdr:rowOff>
        </xdr:from>
        <xdr:to>
          <xdr:col>2</xdr:col>
          <xdr:colOff>600075</xdr:colOff>
          <xdr:row>14</xdr:row>
          <xdr:rowOff>219075</xdr:rowOff>
        </xdr:to>
        <xdr:sp macro="" textlink="">
          <xdr:nvSpPr>
            <xdr:cNvPr id="14370" name="Option Button 34" hidden="1">
              <a:extLst>
                <a:ext uri="{63B3BB69-23CF-44E3-9099-C40C66FF867C}">
                  <a14:compatExt spid="_x0000_s14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15</xdr:row>
          <xdr:rowOff>47625</xdr:rowOff>
        </xdr:from>
        <xdr:to>
          <xdr:col>1</xdr:col>
          <xdr:colOff>609600</xdr:colOff>
          <xdr:row>15</xdr:row>
          <xdr:rowOff>228600</xdr:rowOff>
        </xdr:to>
        <xdr:sp macro="" textlink="">
          <xdr:nvSpPr>
            <xdr:cNvPr id="14371" name="Option Button 35" hidden="1">
              <a:extLst>
                <a:ext uri="{63B3BB69-23CF-44E3-9099-C40C66FF867C}">
                  <a14:compatExt spid="_x0000_s14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15</xdr:row>
          <xdr:rowOff>47625</xdr:rowOff>
        </xdr:from>
        <xdr:to>
          <xdr:col>2</xdr:col>
          <xdr:colOff>600075</xdr:colOff>
          <xdr:row>15</xdr:row>
          <xdr:rowOff>228600</xdr:rowOff>
        </xdr:to>
        <xdr:sp macro="" textlink="">
          <xdr:nvSpPr>
            <xdr:cNvPr id="14372" name="Option Button 36" hidden="1">
              <a:extLst>
                <a:ext uri="{63B3BB69-23CF-44E3-9099-C40C66FF867C}">
                  <a14:compatExt spid="_x0000_s14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2</xdr:col>
          <xdr:colOff>942975</xdr:colOff>
          <xdr:row>14</xdr:row>
          <xdr:rowOff>0</xdr:rowOff>
        </xdr:to>
        <xdr:sp macro="" textlink="">
          <xdr:nvSpPr>
            <xdr:cNvPr id="14373" name="Group Box 37" hidden="1">
              <a:extLst>
                <a:ext uri="{63B3BB69-23CF-44E3-9099-C40C66FF867C}">
                  <a14:compatExt spid="_x0000_s14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0</xdr:rowOff>
        </xdr:from>
        <xdr:to>
          <xdr:col>3</xdr:col>
          <xdr:colOff>0</xdr:colOff>
          <xdr:row>15</xdr:row>
          <xdr:rowOff>0</xdr:rowOff>
        </xdr:to>
        <xdr:sp macro="" textlink="">
          <xdr:nvSpPr>
            <xdr:cNvPr id="14374" name="Group Box 38" hidden="1">
              <a:extLst>
                <a:ext uri="{63B3BB69-23CF-44E3-9099-C40C66FF867C}">
                  <a14:compatExt spid="_x0000_s14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0</xdr:rowOff>
        </xdr:from>
        <xdr:to>
          <xdr:col>3</xdr:col>
          <xdr:colOff>0</xdr:colOff>
          <xdr:row>16</xdr:row>
          <xdr:rowOff>0</xdr:rowOff>
        </xdr:to>
        <xdr:sp macro="" textlink="">
          <xdr:nvSpPr>
            <xdr:cNvPr id="14375" name="Group Box 39" hidden="1">
              <a:extLst>
                <a:ext uri="{63B3BB69-23CF-44E3-9099-C40C66FF867C}">
                  <a14:compatExt spid="_x0000_s14375"/>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40</xdr:row>
          <xdr:rowOff>0</xdr:rowOff>
        </xdr:from>
        <xdr:to>
          <xdr:col>3</xdr:col>
          <xdr:colOff>0</xdr:colOff>
          <xdr:row>41</xdr:row>
          <xdr:rowOff>0</xdr:rowOff>
        </xdr:to>
        <xdr:sp macro="" textlink="">
          <xdr:nvSpPr>
            <xdr:cNvPr id="15393" name="Option Button 33" hidden="1">
              <a:extLst>
                <a:ext uri="{63B3BB69-23CF-44E3-9099-C40C66FF867C}">
                  <a14:compatExt spid="_x0000_s153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41</xdr:row>
          <xdr:rowOff>0</xdr:rowOff>
        </xdr:from>
        <xdr:to>
          <xdr:col>3</xdr:col>
          <xdr:colOff>0</xdr:colOff>
          <xdr:row>42</xdr:row>
          <xdr:rowOff>0</xdr:rowOff>
        </xdr:to>
        <xdr:sp macro="" textlink="">
          <xdr:nvSpPr>
            <xdr:cNvPr id="15394" name="Option Button 34" hidden="1">
              <a:extLst>
                <a:ext uri="{63B3BB69-23CF-44E3-9099-C40C66FF867C}">
                  <a14:compatExt spid="_x0000_s153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6</xdr:row>
          <xdr:rowOff>38100</xdr:rowOff>
        </xdr:from>
        <xdr:to>
          <xdr:col>1</xdr:col>
          <xdr:colOff>561975</xdr:colOff>
          <xdr:row>6</xdr:row>
          <xdr:rowOff>200025</xdr:rowOff>
        </xdr:to>
        <xdr:sp macro="" textlink="">
          <xdr:nvSpPr>
            <xdr:cNvPr id="15535" name="Option Button 175" hidden="1">
              <a:extLst>
                <a:ext uri="{63B3BB69-23CF-44E3-9099-C40C66FF867C}">
                  <a14:compatExt spid="_x0000_s15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6</xdr:row>
          <xdr:rowOff>38100</xdr:rowOff>
        </xdr:from>
        <xdr:to>
          <xdr:col>2</xdr:col>
          <xdr:colOff>581025</xdr:colOff>
          <xdr:row>6</xdr:row>
          <xdr:rowOff>219075</xdr:rowOff>
        </xdr:to>
        <xdr:sp macro="" textlink="">
          <xdr:nvSpPr>
            <xdr:cNvPr id="15536" name="Option Button 176" hidden="1">
              <a:extLst>
                <a:ext uri="{63B3BB69-23CF-44E3-9099-C40C66FF867C}">
                  <a14:compatExt spid="_x0000_s15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7</xdr:row>
          <xdr:rowOff>28575</xdr:rowOff>
        </xdr:from>
        <xdr:to>
          <xdr:col>1</xdr:col>
          <xdr:colOff>561975</xdr:colOff>
          <xdr:row>7</xdr:row>
          <xdr:rowOff>190500</xdr:rowOff>
        </xdr:to>
        <xdr:sp macro="" textlink="">
          <xdr:nvSpPr>
            <xdr:cNvPr id="15537" name="Option Button 177" hidden="1">
              <a:extLst>
                <a:ext uri="{63B3BB69-23CF-44E3-9099-C40C66FF867C}">
                  <a14:compatExt spid="_x0000_s15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7</xdr:row>
          <xdr:rowOff>28575</xdr:rowOff>
        </xdr:from>
        <xdr:to>
          <xdr:col>2</xdr:col>
          <xdr:colOff>581025</xdr:colOff>
          <xdr:row>7</xdr:row>
          <xdr:rowOff>200025</xdr:rowOff>
        </xdr:to>
        <xdr:sp macro="" textlink="">
          <xdr:nvSpPr>
            <xdr:cNvPr id="15538" name="Option Button 178" hidden="1">
              <a:extLst>
                <a:ext uri="{63B3BB69-23CF-44E3-9099-C40C66FF867C}">
                  <a14:compatExt spid="_x0000_s15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8</xdr:row>
          <xdr:rowOff>38100</xdr:rowOff>
        </xdr:from>
        <xdr:to>
          <xdr:col>1</xdr:col>
          <xdr:colOff>561975</xdr:colOff>
          <xdr:row>8</xdr:row>
          <xdr:rowOff>200025</xdr:rowOff>
        </xdr:to>
        <xdr:sp macro="" textlink="">
          <xdr:nvSpPr>
            <xdr:cNvPr id="15539" name="Option Button 179" hidden="1">
              <a:extLst>
                <a:ext uri="{63B3BB69-23CF-44E3-9099-C40C66FF867C}">
                  <a14:compatExt spid="_x0000_s15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8</xdr:row>
          <xdr:rowOff>38100</xdr:rowOff>
        </xdr:from>
        <xdr:to>
          <xdr:col>2</xdr:col>
          <xdr:colOff>581025</xdr:colOff>
          <xdr:row>8</xdr:row>
          <xdr:rowOff>219075</xdr:rowOff>
        </xdr:to>
        <xdr:sp macro="" textlink="">
          <xdr:nvSpPr>
            <xdr:cNvPr id="15540" name="Option Button 180" hidden="1">
              <a:extLst>
                <a:ext uri="{63B3BB69-23CF-44E3-9099-C40C66FF867C}">
                  <a14:compatExt spid="_x0000_s15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9</xdr:row>
          <xdr:rowOff>257175</xdr:rowOff>
        </xdr:from>
        <xdr:to>
          <xdr:col>1</xdr:col>
          <xdr:colOff>561975</xdr:colOff>
          <xdr:row>9</xdr:row>
          <xdr:rowOff>419100</xdr:rowOff>
        </xdr:to>
        <xdr:sp macro="" textlink="">
          <xdr:nvSpPr>
            <xdr:cNvPr id="15542" name="Option Button 182" hidden="1">
              <a:extLst>
                <a:ext uri="{63B3BB69-23CF-44E3-9099-C40C66FF867C}">
                  <a14:compatExt spid="_x0000_s15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9</xdr:row>
          <xdr:rowOff>257175</xdr:rowOff>
        </xdr:from>
        <xdr:to>
          <xdr:col>2</xdr:col>
          <xdr:colOff>581025</xdr:colOff>
          <xdr:row>9</xdr:row>
          <xdr:rowOff>447675</xdr:rowOff>
        </xdr:to>
        <xdr:sp macro="" textlink="">
          <xdr:nvSpPr>
            <xdr:cNvPr id="15543" name="Option Button 183" hidden="1">
              <a:extLst>
                <a:ext uri="{63B3BB69-23CF-44E3-9099-C40C66FF867C}">
                  <a14:compatExt spid="_x0000_s15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22</xdr:row>
          <xdr:rowOff>47625</xdr:rowOff>
        </xdr:from>
        <xdr:to>
          <xdr:col>1</xdr:col>
          <xdr:colOff>561975</xdr:colOff>
          <xdr:row>22</xdr:row>
          <xdr:rowOff>219075</xdr:rowOff>
        </xdr:to>
        <xdr:sp macro="" textlink="">
          <xdr:nvSpPr>
            <xdr:cNvPr id="15544" name="Option Button 184" hidden="1">
              <a:extLst>
                <a:ext uri="{63B3BB69-23CF-44E3-9099-C40C66FF867C}">
                  <a14:compatExt spid="_x0000_s15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22</xdr:row>
          <xdr:rowOff>47625</xdr:rowOff>
        </xdr:from>
        <xdr:to>
          <xdr:col>2</xdr:col>
          <xdr:colOff>600075</xdr:colOff>
          <xdr:row>22</xdr:row>
          <xdr:rowOff>219075</xdr:rowOff>
        </xdr:to>
        <xdr:sp macro="" textlink="">
          <xdr:nvSpPr>
            <xdr:cNvPr id="15545" name="Option Button 185" hidden="1">
              <a:extLst>
                <a:ext uri="{63B3BB69-23CF-44E3-9099-C40C66FF867C}">
                  <a14:compatExt spid="_x0000_s15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23</xdr:row>
          <xdr:rowOff>47625</xdr:rowOff>
        </xdr:from>
        <xdr:to>
          <xdr:col>1</xdr:col>
          <xdr:colOff>561975</xdr:colOff>
          <xdr:row>23</xdr:row>
          <xdr:rowOff>219075</xdr:rowOff>
        </xdr:to>
        <xdr:sp macro="" textlink="">
          <xdr:nvSpPr>
            <xdr:cNvPr id="15552" name="Option Button 192" hidden="1">
              <a:extLst>
                <a:ext uri="{63B3BB69-23CF-44E3-9099-C40C66FF867C}">
                  <a14:compatExt spid="_x0000_s15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23</xdr:row>
          <xdr:rowOff>47625</xdr:rowOff>
        </xdr:from>
        <xdr:to>
          <xdr:col>2</xdr:col>
          <xdr:colOff>600075</xdr:colOff>
          <xdr:row>23</xdr:row>
          <xdr:rowOff>219075</xdr:rowOff>
        </xdr:to>
        <xdr:sp macro="" textlink="">
          <xdr:nvSpPr>
            <xdr:cNvPr id="15553" name="Option Button 193" hidden="1">
              <a:extLst>
                <a:ext uri="{63B3BB69-23CF-44E3-9099-C40C66FF867C}">
                  <a14:compatExt spid="_x0000_s15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24</xdr:row>
          <xdr:rowOff>66675</xdr:rowOff>
        </xdr:from>
        <xdr:to>
          <xdr:col>1</xdr:col>
          <xdr:colOff>561975</xdr:colOff>
          <xdr:row>24</xdr:row>
          <xdr:rowOff>219075</xdr:rowOff>
        </xdr:to>
        <xdr:sp macro="" textlink="">
          <xdr:nvSpPr>
            <xdr:cNvPr id="15554" name="Option Button 194" hidden="1">
              <a:extLst>
                <a:ext uri="{63B3BB69-23CF-44E3-9099-C40C66FF867C}">
                  <a14:compatExt spid="_x0000_s15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24</xdr:row>
          <xdr:rowOff>66675</xdr:rowOff>
        </xdr:from>
        <xdr:to>
          <xdr:col>2</xdr:col>
          <xdr:colOff>600075</xdr:colOff>
          <xdr:row>24</xdr:row>
          <xdr:rowOff>228600</xdr:rowOff>
        </xdr:to>
        <xdr:sp macro="" textlink="">
          <xdr:nvSpPr>
            <xdr:cNvPr id="15555" name="Option Button 195" hidden="1">
              <a:extLst>
                <a:ext uri="{63B3BB69-23CF-44E3-9099-C40C66FF867C}">
                  <a14:compatExt spid="_x0000_s15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20</xdr:row>
          <xdr:rowOff>66675</xdr:rowOff>
        </xdr:from>
        <xdr:to>
          <xdr:col>1</xdr:col>
          <xdr:colOff>561975</xdr:colOff>
          <xdr:row>20</xdr:row>
          <xdr:rowOff>219075</xdr:rowOff>
        </xdr:to>
        <xdr:sp macro="" textlink="">
          <xdr:nvSpPr>
            <xdr:cNvPr id="15558" name="Option Button 198" hidden="1">
              <a:extLst>
                <a:ext uri="{63B3BB69-23CF-44E3-9099-C40C66FF867C}">
                  <a14:compatExt spid="_x0000_s15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20</xdr:row>
          <xdr:rowOff>66675</xdr:rowOff>
        </xdr:from>
        <xdr:to>
          <xdr:col>2</xdr:col>
          <xdr:colOff>600075</xdr:colOff>
          <xdr:row>20</xdr:row>
          <xdr:rowOff>228600</xdr:rowOff>
        </xdr:to>
        <xdr:sp macro="" textlink="">
          <xdr:nvSpPr>
            <xdr:cNvPr id="15559" name="Option Button 199" hidden="1">
              <a:extLst>
                <a:ext uri="{63B3BB69-23CF-44E3-9099-C40C66FF867C}">
                  <a14:compatExt spid="_x0000_s15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21</xdr:row>
          <xdr:rowOff>66675</xdr:rowOff>
        </xdr:from>
        <xdr:to>
          <xdr:col>1</xdr:col>
          <xdr:colOff>561975</xdr:colOff>
          <xdr:row>21</xdr:row>
          <xdr:rowOff>228600</xdr:rowOff>
        </xdr:to>
        <xdr:sp macro="" textlink="">
          <xdr:nvSpPr>
            <xdr:cNvPr id="15560" name="Option Button 200" hidden="1">
              <a:extLst>
                <a:ext uri="{63B3BB69-23CF-44E3-9099-C40C66FF867C}">
                  <a14:compatExt spid="_x0000_s15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21</xdr:row>
          <xdr:rowOff>66675</xdr:rowOff>
        </xdr:from>
        <xdr:to>
          <xdr:col>2</xdr:col>
          <xdr:colOff>600075</xdr:colOff>
          <xdr:row>21</xdr:row>
          <xdr:rowOff>238125</xdr:rowOff>
        </xdr:to>
        <xdr:sp macro="" textlink="">
          <xdr:nvSpPr>
            <xdr:cNvPr id="15561" name="Option Button 201" hidden="1">
              <a:extLst>
                <a:ext uri="{63B3BB69-23CF-44E3-9099-C40C66FF867C}">
                  <a14:compatExt spid="_x0000_s15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32</xdr:row>
          <xdr:rowOff>28575</xdr:rowOff>
        </xdr:from>
        <xdr:to>
          <xdr:col>1</xdr:col>
          <xdr:colOff>561975</xdr:colOff>
          <xdr:row>32</xdr:row>
          <xdr:rowOff>190500</xdr:rowOff>
        </xdr:to>
        <xdr:sp macro="" textlink="">
          <xdr:nvSpPr>
            <xdr:cNvPr id="15562" name="Option Button 202" hidden="1">
              <a:extLst>
                <a:ext uri="{63B3BB69-23CF-44E3-9099-C40C66FF867C}">
                  <a14:compatExt spid="_x0000_s15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32</xdr:row>
          <xdr:rowOff>28575</xdr:rowOff>
        </xdr:from>
        <xdr:to>
          <xdr:col>2</xdr:col>
          <xdr:colOff>600075</xdr:colOff>
          <xdr:row>32</xdr:row>
          <xdr:rowOff>200025</xdr:rowOff>
        </xdr:to>
        <xdr:sp macro="" textlink="">
          <xdr:nvSpPr>
            <xdr:cNvPr id="15563" name="Option Button 203" hidden="1">
              <a:extLst>
                <a:ext uri="{63B3BB69-23CF-44E3-9099-C40C66FF867C}">
                  <a14:compatExt spid="_x0000_s15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33</xdr:row>
          <xdr:rowOff>38100</xdr:rowOff>
        </xdr:from>
        <xdr:to>
          <xdr:col>1</xdr:col>
          <xdr:colOff>561975</xdr:colOff>
          <xdr:row>33</xdr:row>
          <xdr:rowOff>200025</xdr:rowOff>
        </xdr:to>
        <xdr:sp macro="" textlink="">
          <xdr:nvSpPr>
            <xdr:cNvPr id="15564" name="Option Button 204" hidden="1">
              <a:extLst>
                <a:ext uri="{63B3BB69-23CF-44E3-9099-C40C66FF867C}">
                  <a14:compatExt spid="_x0000_s15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38100</xdr:rowOff>
        </xdr:from>
        <xdr:to>
          <xdr:col>2</xdr:col>
          <xdr:colOff>600075</xdr:colOff>
          <xdr:row>33</xdr:row>
          <xdr:rowOff>219075</xdr:rowOff>
        </xdr:to>
        <xdr:sp macro="" textlink="">
          <xdr:nvSpPr>
            <xdr:cNvPr id="15565" name="Option Button 205" hidden="1">
              <a:extLst>
                <a:ext uri="{63B3BB69-23CF-44E3-9099-C40C66FF867C}">
                  <a14:compatExt spid="_x0000_s15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34</xdr:row>
          <xdr:rowOff>123825</xdr:rowOff>
        </xdr:from>
        <xdr:to>
          <xdr:col>1</xdr:col>
          <xdr:colOff>561975</xdr:colOff>
          <xdr:row>34</xdr:row>
          <xdr:rowOff>295275</xdr:rowOff>
        </xdr:to>
        <xdr:sp macro="" textlink="">
          <xdr:nvSpPr>
            <xdr:cNvPr id="15566" name="Option Button 206" hidden="1">
              <a:extLst>
                <a:ext uri="{63B3BB69-23CF-44E3-9099-C40C66FF867C}">
                  <a14:compatExt spid="_x0000_s15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34</xdr:row>
          <xdr:rowOff>123825</xdr:rowOff>
        </xdr:from>
        <xdr:to>
          <xdr:col>2</xdr:col>
          <xdr:colOff>600075</xdr:colOff>
          <xdr:row>34</xdr:row>
          <xdr:rowOff>295275</xdr:rowOff>
        </xdr:to>
        <xdr:sp macro="" textlink="">
          <xdr:nvSpPr>
            <xdr:cNvPr id="15567" name="Option Button 207" hidden="1">
              <a:extLst>
                <a:ext uri="{63B3BB69-23CF-44E3-9099-C40C66FF867C}">
                  <a14:compatExt spid="_x0000_s15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3</xdr:col>
          <xdr:colOff>0</xdr:colOff>
          <xdr:row>7</xdr:row>
          <xdr:rowOff>0</xdr:rowOff>
        </xdr:to>
        <xdr:sp macro="" textlink="">
          <xdr:nvSpPr>
            <xdr:cNvPr id="15572" name="Group Box 212" hidden="1">
              <a:extLst>
                <a:ext uri="{63B3BB69-23CF-44E3-9099-C40C66FF867C}">
                  <a14:compatExt spid="_x0000_s15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3</xdr:col>
          <xdr:colOff>0</xdr:colOff>
          <xdr:row>8</xdr:row>
          <xdr:rowOff>0</xdr:rowOff>
        </xdr:to>
        <xdr:sp macro="" textlink="">
          <xdr:nvSpPr>
            <xdr:cNvPr id="15573" name="Group Box 213" hidden="1">
              <a:extLst>
                <a:ext uri="{63B3BB69-23CF-44E3-9099-C40C66FF867C}">
                  <a14:compatExt spid="_x0000_s15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3</xdr:col>
          <xdr:colOff>0</xdr:colOff>
          <xdr:row>9</xdr:row>
          <xdr:rowOff>0</xdr:rowOff>
        </xdr:to>
        <xdr:sp macro="" textlink="">
          <xdr:nvSpPr>
            <xdr:cNvPr id="15574" name="Group Box 214" hidden="1">
              <a:extLst>
                <a:ext uri="{63B3BB69-23CF-44E3-9099-C40C66FF867C}">
                  <a14:compatExt spid="_x0000_s15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257175</xdr:rowOff>
        </xdr:from>
        <xdr:to>
          <xdr:col>3</xdr:col>
          <xdr:colOff>0</xdr:colOff>
          <xdr:row>10</xdr:row>
          <xdr:rowOff>0</xdr:rowOff>
        </xdr:to>
        <xdr:sp macro="" textlink="">
          <xdr:nvSpPr>
            <xdr:cNvPr id="15575" name="Group Box 215" hidden="1">
              <a:extLst>
                <a:ext uri="{63B3BB69-23CF-44E3-9099-C40C66FF867C}">
                  <a14:compatExt spid="_x0000_s15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0</xdr:rowOff>
        </xdr:from>
        <xdr:to>
          <xdr:col>3</xdr:col>
          <xdr:colOff>0</xdr:colOff>
          <xdr:row>21</xdr:row>
          <xdr:rowOff>0</xdr:rowOff>
        </xdr:to>
        <xdr:sp macro="" textlink="">
          <xdr:nvSpPr>
            <xdr:cNvPr id="15576" name="Group Box 216" hidden="1">
              <a:extLst>
                <a:ext uri="{63B3BB69-23CF-44E3-9099-C40C66FF867C}">
                  <a14:compatExt spid="_x0000_s15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0</xdr:rowOff>
        </xdr:from>
        <xdr:to>
          <xdr:col>3</xdr:col>
          <xdr:colOff>0</xdr:colOff>
          <xdr:row>22</xdr:row>
          <xdr:rowOff>0</xdr:rowOff>
        </xdr:to>
        <xdr:sp macro="" textlink="">
          <xdr:nvSpPr>
            <xdr:cNvPr id="15577" name="Group Box 217" hidden="1">
              <a:extLst>
                <a:ext uri="{63B3BB69-23CF-44E3-9099-C40C66FF867C}">
                  <a14:compatExt spid="_x0000_s15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0</xdr:rowOff>
        </xdr:from>
        <xdr:to>
          <xdr:col>3</xdr:col>
          <xdr:colOff>0</xdr:colOff>
          <xdr:row>23</xdr:row>
          <xdr:rowOff>0</xdr:rowOff>
        </xdr:to>
        <xdr:sp macro="" textlink="">
          <xdr:nvSpPr>
            <xdr:cNvPr id="15578" name="Group Box 218" hidden="1">
              <a:extLst>
                <a:ext uri="{63B3BB69-23CF-44E3-9099-C40C66FF867C}">
                  <a14:compatExt spid="_x0000_s15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0</xdr:rowOff>
        </xdr:from>
        <xdr:to>
          <xdr:col>3</xdr:col>
          <xdr:colOff>0</xdr:colOff>
          <xdr:row>24</xdr:row>
          <xdr:rowOff>0</xdr:rowOff>
        </xdr:to>
        <xdr:sp macro="" textlink="">
          <xdr:nvSpPr>
            <xdr:cNvPr id="15580" name="Group Box 220" hidden="1">
              <a:extLst>
                <a:ext uri="{63B3BB69-23CF-44E3-9099-C40C66FF867C}">
                  <a14:compatExt spid="_x0000_s15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0</xdr:rowOff>
        </xdr:from>
        <xdr:to>
          <xdr:col>3</xdr:col>
          <xdr:colOff>0</xdr:colOff>
          <xdr:row>24</xdr:row>
          <xdr:rowOff>0</xdr:rowOff>
        </xdr:to>
        <xdr:sp macro="" textlink="">
          <xdr:nvSpPr>
            <xdr:cNvPr id="15582" name="Group Box 222" hidden="1">
              <a:extLst>
                <a:ext uri="{63B3BB69-23CF-44E3-9099-C40C66FF867C}">
                  <a14:compatExt spid="_x0000_s15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3</xdr:col>
          <xdr:colOff>0</xdr:colOff>
          <xdr:row>25</xdr:row>
          <xdr:rowOff>0</xdr:rowOff>
        </xdr:to>
        <xdr:sp macro="" textlink="">
          <xdr:nvSpPr>
            <xdr:cNvPr id="15583" name="Group Box 223" hidden="1">
              <a:extLst>
                <a:ext uri="{63B3BB69-23CF-44E3-9099-C40C66FF867C}">
                  <a14:compatExt spid="_x0000_s15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3</xdr:col>
          <xdr:colOff>0</xdr:colOff>
          <xdr:row>38</xdr:row>
          <xdr:rowOff>0</xdr:rowOff>
        </xdr:to>
        <xdr:sp macro="" textlink="">
          <xdr:nvSpPr>
            <xdr:cNvPr id="15584" name="Option Button 224" hidden="1">
              <a:extLst>
                <a:ext uri="{63B3BB69-23CF-44E3-9099-C40C66FF867C}">
                  <a14:compatExt spid="_x0000_s155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38</xdr:row>
          <xdr:rowOff>0</xdr:rowOff>
        </xdr:from>
        <xdr:to>
          <xdr:col>3</xdr:col>
          <xdr:colOff>0</xdr:colOff>
          <xdr:row>39</xdr:row>
          <xdr:rowOff>0</xdr:rowOff>
        </xdr:to>
        <xdr:sp macro="" textlink="">
          <xdr:nvSpPr>
            <xdr:cNvPr id="15585" name="Option Button 225" hidden="1">
              <a:extLst>
                <a:ext uri="{63B3BB69-23CF-44E3-9099-C40C66FF867C}">
                  <a14:compatExt spid="_x0000_s155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xdr:row>
          <xdr:rowOff>0</xdr:rowOff>
        </xdr:from>
        <xdr:to>
          <xdr:col>3</xdr:col>
          <xdr:colOff>0</xdr:colOff>
          <xdr:row>40</xdr:row>
          <xdr:rowOff>0</xdr:rowOff>
        </xdr:to>
        <xdr:sp macro="" textlink="">
          <xdr:nvSpPr>
            <xdr:cNvPr id="15586" name="Group Box 226" hidden="1">
              <a:extLst>
                <a:ext uri="{63B3BB69-23CF-44E3-9099-C40C66FF867C}">
                  <a14:compatExt spid="_x0000_s15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xdr:row>
          <xdr:rowOff>0</xdr:rowOff>
        </xdr:from>
        <xdr:to>
          <xdr:col>3</xdr:col>
          <xdr:colOff>0</xdr:colOff>
          <xdr:row>33</xdr:row>
          <xdr:rowOff>0</xdr:rowOff>
        </xdr:to>
        <xdr:sp macro="" textlink="">
          <xdr:nvSpPr>
            <xdr:cNvPr id="15590" name="Group Box 230" hidden="1">
              <a:extLst>
                <a:ext uri="{63B3BB69-23CF-44E3-9099-C40C66FF867C}">
                  <a14:compatExt spid="_x0000_s15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xdr:row>
          <xdr:rowOff>0</xdr:rowOff>
        </xdr:from>
        <xdr:to>
          <xdr:col>3</xdr:col>
          <xdr:colOff>0</xdr:colOff>
          <xdr:row>34</xdr:row>
          <xdr:rowOff>0</xdr:rowOff>
        </xdr:to>
        <xdr:sp macro="" textlink="">
          <xdr:nvSpPr>
            <xdr:cNvPr id="15591" name="Group Box 231" hidden="1">
              <a:extLst>
                <a:ext uri="{63B3BB69-23CF-44E3-9099-C40C66FF867C}">
                  <a14:compatExt spid="_x0000_s15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0</xdr:rowOff>
        </xdr:from>
        <xdr:to>
          <xdr:col>3</xdr:col>
          <xdr:colOff>0</xdr:colOff>
          <xdr:row>35</xdr:row>
          <xdr:rowOff>0</xdr:rowOff>
        </xdr:to>
        <xdr:sp macro="" textlink="">
          <xdr:nvSpPr>
            <xdr:cNvPr id="15592" name="Group Box 232" hidden="1">
              <a:extLst>
                <a:ext uri="{63B3BB69-23CF-44E3-9099-C40C66FF867C}">
                  <a14:compatExt spid="_x0000_s15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xdr:row>
          <xdr:rowOff>0</xdr:rowOff>
        </xdr:from>
        <xdr:to>
          <xdr:col>3</xdr:col>
          <xdr:colOff>0</xdr:colOff>
          <xdr:row>43</xdr:row>
          <xdr:rowOff>0</xdr:rowOff>
        </xdr:to>
        <xdr:sp macro="" textlink="">
          <xdr:nvSpPr>
            <xdr:cNvPr id="15596" name="Group Box 236" hidden="1">
              <a:extLst>
                <a:ext uri="{63B3BB69-23CF-44E3-9099-C40C66FF867C}">
                  <a14:compatExt spid="_x0000_s15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10</xdr:row>
          <xdr:rowOff>66675</xdr:rowOff>
        </xdr:from>
        <xdr:to>
          <xdr:col>1</xdr:col>
          <xdr:colOff>647700</xdr:colOff>
          <xdr:row>10</xdr:row>
          <xdr:rowOff>219075</xdr:rowOff>
        </xdr:to>
        <xdr:sp macro="" textlink="">
          <xdr:nvSpPr>
            <xdr:cNvPr id="15597" name="Option Button 237" hidden="1">
              <a:extLst>
                <a:ext uri="{63B3BB69-23CF-44E3-9099-C40C66FF867C}">
                  <a14:compatExt spid="_x0000_s15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11</xdr:row>
          <xdr:rowOff>66675</xdr:rowOff>
        </xdr:from>
        <xdr:to>
          <xdr:col>1</xdr:col>
          <xdr:colOff>647700</xdr:colOff>
          <xdr:row>11</xdr:row>
          <xdr:rowOff>219075</xdr:rowOff>
        </xdr:to>
        <xdr:sp macro="" textlink="">
          <xdr:nvSpPr>
            <xdr:cNvPr id="15598" name="Option Button 238" hidden="1">
              <a:extLst>
                <a:ext uri="{63B3BB69-23CF-44E3-9099-C40C66FF867C}">
                  <a14:compatExt spid="_x0000_s15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12</xdr:row>
          <xdr:rowOff>47625</xdr:rowOff>
        </xdr:from>
        <xdr:to>
          <xdr:col>1</xdr:col>
          <xdr:colOff>647700</xdr:colOff>
          <xdr:row>12</xdr:row>
          <xdr:rowOff>200025</xdr:rowOff>
        </xdr:to>
        <xdr:sp macro="" textlink="">
          <xdr:nvSpPr>
            <xdr:cNvPr id="15599" name="Option Button 239" hidden="1">
              <a:extLst>
                <a:ext uri="{63B3BB69-23CF-44E3-9099-C40C66FF867C}">
                  <a14:compatExt spid="_x0000_s15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xdr:row>
          <xdr:rowOff>66675</xdr:rowOff>
        </xdr:from>
        <xdr:to>
          <xdr:col>2</xdr:col>
          <xdr:colOff>619125</xdr:colOff>
          <xdr:row>10</xdr:row>
          <xdr:rowOff>219075</xdr:rowOff>
        </xdr:to>
        <xdr:sp macro="" textlink="">
          <xdr:nvSpPr>
            <xdr:cNvPr id="15600" name="Option Button 240" hidden="1">
              <a:extLst>
                <a:ext uri="{63B3BB69-23CF-44E3-9099-C40C66FF867C}">
                  <a14:compatExt spid="_x0000_s15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11</xdr:row>
          <xdr:rowOff>66675</xdr:rowOff>
        </xdr:from>
        <xdr:to>
          <xdr:col>2</xdr:col>
          <xdr:colOff>619125</xdr:colOff>
          <xdr:row>11</xdr:row>
          <xdr:rowOff>219075</xdr:rowOff>
        </xdr:to>
        <xdr:sp macro="" textlink="">
          <xdr:nvSpPr>
            <xdr:cNvPr id="15601" name="Option Button 241" hidden="1">
              <a:extLst>
                <a:ext uri="{63B3BB69-23CF-44E3-9099-C40C66FF867C}">
                  <a14:compatExt spid="_x0000_s15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12</xdr:row>
          <xdr:rowOff>47625</xdr:rowOff>
        </xdr:from>
        <xdr:to>
          <xdr:col>2</xdr:col>
          <xdr:colOff>619125</xdr:colOff>
          <xdr:row>12</xdr:row>
          <xdr:rowOff>200025</xdr:rowOff>
        </xdr:to>
        <xdr:sp macro="" textlink="">
          <xdr:nvSpPr>
            <xdr:cNvPr id="15602" name="Option Button 242" hidden="1">
              <a:extLst>
                <a:ext uri="{63B3BB69-23CF-44E3-9099-C40C66FF867C}">
                  <a14:compatExt spid="_x0000_s15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3</xdr:col>
          <xdr:colOff>0</xdr:colOff>
          <xdr:row>11</xdr:row>
          <xdr:rowOff>0</xdr:rowOff>
        </xdr:to>
        <xdr:sp macro="" textlink="">
          <xdr:nvSpPr>
            <xdr:cNvPr id="15603" name="Group Box 243" hidden="1">
              <a:extLst>
                <a:ext uri="{63B3BB69-23CF-44E3-9099-C40C66FF867C}">
                  <a14:compatExt spid="_x0000_s15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3</xdr:col>
          <xdr:colOff>0</xdr:colOff>
          <xdr:row>12</xdr:row>
          <xdr:rowOff>0</xdr:rowOff>
        </xdr:to>
        <xdr:sp macro="" textlink="">
          <xdr:nvSpPr>
            <xdr:cNvPr id="15604" name="Group Box 244" hidden="1">
              <a:extLst>
                <a:ext uri="{63B3BB69-23CF-44E3-9099-C40C66FF867C}">
                  <a14:compatExt spid="_x0000_s15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3</xdr:col>
          <xdr:colOff>0</xdr:colOff>
          <xdr:row>13</xdr:row>
          <xdr:rowOff>0</xdr:rowOff>
        </xdr:to>
        <xdr:sp macro="" textlink="">
          <xdr:nvSpPr>
            <xdr:cNvPr id="15605" name="Group Box 245" hidden="1">
              <a:extLst>
                <a:ext uri="{63B3BB69-23CF-44E3-9099-C40C66FF867C}">
                  <a14:compatExt spid="_x0000_s15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27</xdr:row>
          <xdr:rowOff>66675</xdr:rowOff>
        </xdr:from>
        <xdr:to>
          <xdr:col>1</xdr:col>
          <xdr:colOff>647700</xdr:colOff>
          <xdr:row>27</xdr:row>
          <xdr:rowOff>180975</xdr:rowOff>
        </xdr:to>
        <xdr:sp macro="" textlink="">
          <xdr:nvSpPr>
            <xdr:cNvPr id="15615" name="Option Button 255" hidden="1">
              <a:extLst>
                <a:ext uri="{63B3BB69-23CF-44E3-9099-C40C66FF867C}">
                  <a14:compatExt spid="_x0000_s15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28</xdr:row>
          <xdr:rowOff>28575</xdr:rowOff>
        </xdr:from>
        <xdr:to>
          <xdr:col>1</xdr:col>
          <xdr:colOff>647700</xdr:colOff>
          <xdr:row>28</xdr:row>
          <xdr:rowOff>219075</xdr:rowOff>
        </xdr:to>
        <xdr:sp macro="" textlink="">
          <xdr:nvSpPr>
            <xdr:cNvPr id="15616" name="Option Button 256" hidden="1">
              <a:extLst>
                <a:ext uri="{63B3BB69-23CF-44E3-9099-C40C66FF867C}">
                  <a14:compatExt spid="_x0000_s15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27</xdr:row>
          <xdr:rowOff>66675</xdr:rowOff>
        </xdr:from>
        <xdr:to>
          <xdr:col>2</xdr:col>
          <xdr:colOff>657225</xdr:colOff>
          <xdr:row>27</xdr:row>
          <xdr:rowOff>180975</xdr:rowOff>
        </xdr:to>
        <xdr:sp macro="" textlink="">
          <xdr:nvSpPr>
            <xdr:cNvPr id="15617" name="Option Button 257" hidden="1">
              <a:extLst>
                <a:ext uri="{63B3BB69-23CF-44E3-9099-C40C66FF867C}">
                  <a14:compatExt spid="_x0000_s15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28</xdr:row>
          <xdr:rowOff>28575</xdr:rowOff>
        </xdr:from>
        <xdr:to>
          <xdr:col>2</xdr:col>
          <xdr:colOff>657225</xdr:colOff>
          <xdr:row>28</xdr:row>
          <xdr:rowOff>219075</xdr:rowOff>
        </xdr:to>
        <xdr:sp macro="" textlink="">
          <xdr:nvSpPr>
            <xdr:cNvPr id="15618" name="Option Button 258" hidden="1">
              <a:extLst>
                <a:ext uri="{63B3BB69-23CF-44E3-9099-C40C66FF867C}">
                  <a14:compatExt spid="_x0000_s15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3</xdr:col>
          <xdr:colOff>0</xdr:colOff>
          <xdr:row>28</xdr:row>
          <xdr:rowOff>0</xdr:rowOff>
        </xdr:to>
        <xdr:sp macro="" textlink="">
          <xdr:nvSpPr>
            <xdr:cNvPr id="15619" name="Group Box 259" hidden="1">
              <a:extLst>
                <a:ext uri="{63B3BB69-23CF-44E3-9099-C40C66FF867C}">
                  <a14:compatExt spid="_x0000_s15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xdr:row>
          <xdr:rowOff>0</xdr:rowOff>
        </xdr:from>
        <xdr:to>
          <xdr:col>3</xdr:col>
          <xdr:colOff>0</xdr:colOff>
          <xdr:row>29</xdr:row>
          <xdr:rowOff>0</xdr:rowOff>
        </xdr:to>
        <xdr:sp macro="" textlink="">
          <xdr:nvSpPr>
            <xdr:cNvPr id="15620" name="Group Box 260" hidden="1">
              <a:extLst>
                <a:ext uri="{63B3BB69-23CF-44E3-9099-C40C66FF867C}">
                  <a14:compatExt spid="_x0000_s15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333375</xdr:colOff>
          <xdr:row>13</xdr:row>
          <xdr:rowOff>66675</xdr:rowOff>
        </xdr:from>
        <xdr:to>
          <xdr:col>1</xdr:col>
          <xdr:colOff>676275</xdr:colOff>
          <xdr:row>13</xdr:row>
          <xdr:rowOff>219075</xdr:rowOff>
        </xdr:to>
        <xdr:sp macro="" textlink="">
          <xdr:nvSpPr>
            <xdr:cNvPr id="15621" name="Option Button 261" hidden="1">
              <a:extLst>
                <a:ext uri="{63B3BB69-23CF-44E3-9099-C40C66FF867C}">
                  <a14:compatExt spid="_x0000_s15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66675</xdr:rowOff>
        </xdr:from>
        <xdr:to>
          <xdr:col>2</xdr:col>
          <xdr:colOff>600075</xdr:colOff>
          <xdr:row>13</xdr:row>
          <xdr:rowOff>228600</xdr:rowOff>
        </xdr:to>
        <xdr:sp macro="" textlink="">
          <xdr:nvSpPr>
            <xdr:cNvPr id="15622" name="Option Button 262" hidden="1">
              <a:extLst>
                <a:ext uri="{63B3BB69-23CF-44E3-9099-C40C66FF867C}">
                  <a14:compatExt spid="_x0000_s15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333375</xdr:colOff>
          <xdr:row>14</xdr:row>
          <xdr:rowOff>47625</xdr:rowOff>
        </xdr:from>
        <xdr:to>
          <xdr:col>1</xdr:col>
          <xdr:colOff>676275</xdr:colOff>
          <xdr:row>14</xdr:row>
          <xdr:rowOff>219075</xdr:rowOff>
        </xdr:to>
        <xdr:sp macro="" textlink="">
          <xdr:nvSpPr>
            <xdr:cNvPr id="15623" name="Option Button 263" hidden="1">
              <a:extLst>
                <a:ext uri="{63B3BB69-23CF-44E3-9099-C40C66FF867C}">
                  <a14:compatExt spid="_x0000_s15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47625</xdr:rowOff>
        </xdr:from>
        <xdr:to>
          <xdr:col>2</xdr:col>
          <xdr:colOff>600075</xdr:colOff>
          <xdr:row>14</xdr:row>
          <xdr:rowOff>219075</xdr:rowOff>
        </xdr:to>
        <xdr:sp macro="" textlink="">
          <xdr:nvSpPr>
            <xdr:cNvPr id="15624" name="Option Button 264" hidden="1">
              <a:extLst>
                <a:ext uri="{63B3BB69-23CF-44E3-9099-C40C66FF867C}">
                  <a14:compatExt spid="_x0000_s15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333375</xdr:colOff>
          <xdr:row>15</xdr:row>
          <xdr:rowOff>28575</xdr:rowOff>
        </xdr:from>
        <xdr:to>
          <xdr:col>1</xdr:col>
          <xdr:colOff>676275</xdr:colOff>
          <xdr:row>15</xdr:row>
          <xdr:rowOff>190500</xdr:rowOff>
        </xdr:to>
        <xdr:sp macro="" textlink="">
          <xdr:nvSpPr>
            <xdr:cNvPr id="15625" name="Option Button 265" hidden="1">
              <a:extLst>
                <a:ext uri="{63B3BB69-23CF-44E3-9099-C40C66FF867C}">
                  <a14:compatExt spid="_x0000_s15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28575</xdr:rowOff>
        </xdr:from>
        <xdr:to>
          <xdr:col>2</xdr:col>
          <xdr:colOff>600075</xdr:colOff>
          <xdr:row>15</xdr:row>
          <xdr:rowOff>200025</xdr:rowOff>
        </xdr:to>
        <xdr:sp macro="" textlink="">
          <xdr:nvSpPr>
            <xdr:cNvPr id="15626" name="Option Button 266" hidden="1">
              <a:extLst>
                <a:ext uri="{63B3BB69-23CF-44E3-9099-C40C66FF867C}">
                  <a14:compatExt spid="_x0000_s15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16</xdr:row>
          <xdr:rowOff>28575</xdr:rowOff>
        </xdr:from>
        <xdr:to>
          <xdr:col>1</xdr:col>
          <xdr:colOff>685800</xdr:colOff>
          <xdr:row>16</xdr:row>
          <xdr:rowOff>190500</xdr:rowOff>
        </xdr:to>
        <xdr:sp macro="" textlink="">
          <xdr:nvSpPr>
            <xdr:cNvPr id="15627" name="Option Button 267" hidden="1">
              <a:extLst>
                <a:ext uri="{63B3BB69-23CF-44E3-9099-C40C66FF867C}">
                  <a14:compatExt spid="_x0000_s15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28575</xdr:rowOff>
        </xdr:from>
        <xdr:to>
          <xdr:col>2</xdr:col>
          <xdr:colOff>600075</xdr:colOff>
          <xdr:row>16</xdr:row>
          <xdr:rowOff>200025</xdr:rowOff>
        </xdr:to>
        <xdr:sp macro="" textlink="">
          <xdr:nvSpPr>
            <xdr:cNvPr id="15628" name="Option Button 268" hidden="1">
              <a:extLst>
                <a:ext uri="{63B3BB69-23CF-44E3-9099-C40C66FF867C}">
                  <a14:compatExt spid="_x0000_s15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17</xdr:row>
          <xdr:rowOff>47625</xdr:rowOff>
        </xdr:from>
        <xdr:to>
          <xdr:col>1</xdr:col>
          <xdr:colOff>685800</xdr:colOff>
          <xdr:row>17</xdr:row>
          <xdr:rowOff>200025</xdr:rowOff>
        </xdr:to>
        <xdr:sp macro="" textlink="">
          <xdr:nvSpPr>
            <xdr:cNvPr id="15629" name="Option Button 269" hidden="1">
              <a:extLst>
                <a:ext uri="{63B3BB69-23CF-44E3-9099-C40C66FF867C}">
                  <a14:compatExt spid="_x0000_s15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17</xdr:row>
          <xdr:rowOff>47625</xdr:rowOff>
        </xdr:from>
        <xdr:to>
          <xdr:col>2</xdr:col>
          <xdr:colOff>600075</xdr:colOff>
          <xdr:row>17</xdr:row>
          <xdr:rowOff>219075</xdr:rowOff>
        </xdr:to>
        <xdr:sp macro="" textlink="">
          <xdr:nvSpPr>
            <xdr:cNvPr id="15630" name="Option Button 270" hidden="1">
              <a:extLst>
                <a:ext uri="{63B3BB69-23CF-44E3-9099-C40C66FF867C}">
                  <a14:compatExt spid="_x0000_s15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0</xdr:rowOff>
        </xdr:from>
        <xdr:to>
          <xdr:col>3</xdr:col>
          <xdr:colOff>0</xdr:colOff>
          <xdr:row>15</xdr:row>
          <xdr:rowOff>0</xdr:rowOff>
        </xdr:to>
        <xdr:sp macro="" textlink="">
          <xdr:nvSpPr>
            <xdr:cNvPr id="15631" name="Group Box 271" hidden="1">
              <a:extLst>
                <a:ext uri="{63B3BB69-23CF-44E3-9099-C40C66FF867C}">
                  <a14:compatExt spid="_x0000_s15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3</xdr:col>
          <xdr:colOff>0</xdr:colOff>
          <xdr:row>14</xdr:row>
          <xdr:rowOff>0</xdr:rowOff>
        </xdr:to>
        <xdr:sp macro="" textlink="">
          <xdr:nvSpPr>
            <xdr:cNvPr id="15632" name="Group Box 272" hidden="1">
              <a:extLst>
                <a:ext uri="{63B3BB69-23CF-44E3-9099-C40C66FF867C}">
                  <a14:compatExt spid="_x0000_s15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0</xdr:rowOff>
        </xdr:from>
        <xdr:to>
          <xdr:col>3</xdr:col>
          <xdr:colOff>0</xdr:colOff>
          <xdr:row>16</xdr:row>
          <xdr:rowOff>0</xdr:rowOff>
        </xdr:to>
        <xdr:sp macro="" textlink="">
          <xdr:nvSpPr>
            <xdr:cNvPr id="15633" name="Group Box 273" hidden="1">
              <a:extLst>
                <a:ext uri="{63B3BB69-23CF-44E3-9099-C40C66FF867C}">
                  <a14:compatExt spid="_x0000_s15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0</xdr:rowOff>
        </xdr:from>
        <xdr:to>
          <xdr:col>3</xdr:col>
          <xdr:colOff>0</xdr:colOff>
          <xdr:row>17</xdr:row>
          <xdr:rowOff>0</xdr:rowOff>
        </xdr:to>
        <xdr:sp macro="" textlink="">
          <xdr:nvSpPr>
            <xdr:cNvPr id="15634" name="Group Box 274" hidden="1">
              <a:extLst>
                <a:ext uri="{63B3BB69-23CF-44E3-9099-C40C66FF867C}">
                  <a14:compatExt spid="_x0000_s15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0</xdr:rowOff>
        </xdr:from>
        <xdr:to>
          <xdr:col>3</xdr:col>
          <xdr:colOff>0</xdr:colOff>
          <xdr:row>18</xdr:row>
          <xdr:rowOff>0</xdr:rowOff>
        </xdr:to>
        <xdr:sp macro="" textlink="">
          <xdr:nvSpPr>
            <xdr:cNvPr id="15635" name="Group Box 275" hidden="1">
              <a:extLst>
                <a:ext uri="{63B3BB69-23CF-44E3-9099-C40C66FF867C}">
                  <a14:compatExt spid="_x0000_s15635"/>
                </a:ext>
              </a:extLst>
            </xdr:cNvPr>
            <xdr:cNvSpPr/>
          </xdr:nvSpPr>
          <xdr:spPr>
            <a:xfrm>
              <a:off x="0" y="0"/>
              <a:ext cx="0" cy="0"/>
            </a:xfrm>
            <a:prstGeom prst="rect">
              <a:avLst/>
            </a:prstGeom>
          </xdr:spPr>
        </xdr:sp>
        <xdr:clientData/>
      </xdr:twoCellAnchor>
    </mc:Choice>
    <mc:Fallback/>
  </mc:AlternateContent>
  <xdr:twoCellAnchor editAs="oneCell">
    <xdr:from>
      <xdr:col>0</xdr:col>
      <xdr:colOff>1322917</xdr:colOff>
      <xdr:row>5</xdr:row>
      <xdr:rowOff>31753</xdr:rowOff>
    </xdr:from>
    <xdr:to>
      <xdr:col>0</xdr:col>
      <xdr:colOff>1703915</xdr:colOff>
      <xdr:row>5</xdr:row>
      <xdr:rowOff>222252</xdr:rowOff>
    </xdr:to>
    <xdr:pic>
      <xdr:nvPicPr>
        <xdr:cNvPr id="76" name="Picture 75">
          <a:extLst>
            <a:ext uri="{FF2B5EF4-FFF2-40B4-BE49-F238E27FC236}">
              <a16:creationId xmlns:a16="http://schemas.microsoft.com/office/drawing/2014/main" xmlns="" id="{00000000-0008-0000-0A00-00004C000000}"/>
            </a:ext>
          </a:extLst>
        </xdr:cNvPr>
        <xdr:cNvPicPr>
          <a:picLocks noChangeAspect="1"/>
        </xdr:cNvPicPr>
      </xdr:nvPicPr>
      <xdr:blipFill>
        <a:blip xmlns:r="http://schemas.openxmlformats.org/officeDocument/2006/relationships" r:embed="rId1"/>
        <a:stretch>
          <a:fillRect/>
        </a:stretch>
      </xdr:blipFill>
      <xdr:spPr>
        <a:xfrm>
          <a:off x="1322917" y="2772836"/>
          <a:ext cx="380998" cy="190499"/>
        </a:xfrm>
        <a:prstGeom prst="rect">
          <a:avLst/>
        </a:prstGeom>
      </xdr:spPr>
    </xdr:pic>
    <xdr:clientData/>
  </xdr:twoCellAnchor>
  <xdr:twoCellAnchor editAs="oneCell">
    <xdr:from>
      <xdr:col>0</xdr:col>
      <xdr:colOff>1322917</xdr:colOff>
      <xdr:row>26</xdr:row>
      <xdr:rowOff>21167</xdr:rowOff>
    </xdr:from>
    <xdr:to>
      <xdr:col>0</xdr:col>
      <xdr:colOff>1703915</xdr:colOff>
      <xdr:row>26</xdr:row>
      <xdr:rowOff>211666</xdr:rowOff>
    </xdr:to>
    <xdr:pic>
      <xdr:nvPicPr>
        <xdr:cNvPr id="77" name="Picture 76">
          <a:extLst>
            <a:ext uri="{FF2B5EF4-FFF2-40B4-BE49-F238E27FC236}">
              <a16:creationId xmlns:a16="http://schemas.microsoft.com/office/drawing/2014/main" xmlns="" id="{00000000-0008-0000-0A00-00004D000000}"/>
            </a:ext>
          </a:extLst>
        </xdr:cNvPr>
        <xdr:cNvPicPr>
          <a:picLocks noChangeAspect="1"/>
        </xdr:cNvPicPr>
      </xdr:nvPicPr>
      <xdr:blipFill>
        <a:blip xmlns:r="http://schemas.openxmlformats.org/officeDocument/2006/relationships" r:embed="rId1"/>
        <a:stretch>
          <a:fillRect/>
        </a:stretch>
      </xdr:blipFill>
      <xdr:spPr>
        <a:xfrm>
          <a:off x="1322917" y="8593667"/>
          <a:ext cx="380998" cy="190499"/>
        </a:xfrm>
        <a:prstGeom prst="rect">
          <a:avLst/>
        </a:prstGeom>
      </xdr:spPr>
    </xdr:pic>
    <xdr:clientData/>
  </xdr:twoCellAnchor>
  <xdr:twoCellAnchor editAs="oneCell">
    <xdr:from>
      <xdr:col>0</xdr:col>
      <xdr:colOff>1322917</xdr:colOff>
      <xdr:row>19</xdr:row>
      <xdr:rowOff>31750</xdr:rowOff>
    </xdr:from>
    <xdr:to>
      <xdr:col>0</xdr:col>
      <xdr:colOff>1703915</xdr:colOff>
      <xdr:row>19</xdr:row>
      <xdr:rowOff>222249</xdr:rowOff>
    </xdr:to>
    <xdr:pic>
      <xdr:nvPicPr>
        <xdr:cNvPr id="78" name="Picture 77">
          <a:extLst>
            <a:ext uri="{FF2B5EF4-FFF2-40B4-BE49-F238E27FC236}">
              <a16:creationId xmlns:a16="http://schemas.microsoft.com/office/drawing/2014/main" xmlns="" id="{00000000-0008-0000-0A00-00004E000000}"/>
            </a:ext>
          </a:extLst>
        </xdr:cNvPr>
        <xdr:cNvPicPr>
          <a:picLocks noChangeAspect="1"/>
        </xdr:cNvPicPr>
      </xdr:nvPicPr>
      <xdr:blipFill>
        <a:blip xmlns:r="http://schemas.openxmlformats.org/officeDocument/2006/relationships" r:embed="rId1"/>
        <a:stretch>
          <a:fillRect/>
        </a:stretch>
      </xdr:blipFill>
      <xdr:spPr>
        <a:xfrm>
          <a:off x="1322917" y="6752167"/>
          <a:ext cx="380998" cy="190499"/>
        </a:xfrm>
        <a:prstGeom prst="rect">
          <a:avLst/>
        </a:prstGeom>
      </xdr:spPr>
    </xdr:pic>
    <xdr:clientData/>
  </xdr:twoCellAnchor>
  <xdr:twoCellAnchor editAs="oneCell">
    <xdr:from>
      <xdr:col>0</xdr:col>
      <xdr:colOff>1322917</xdr:colOff>
      <xdr:row>31</xdr:row>
      <xdr:rowOff>42329</xdr:rowOff>
    </xdr:from>
    <xdr:to>
      <xdr:col>0</xdr:col>
      <xdr:colOff>1703915</xdr:colOff>
      <xdr:row>31</xdr:row>
      <xdr:rowOff>232828</xdr:rowOff>
    </xdr:to>
    <xdr:pic>
      <xdr:nvPicPr>
        <xdr:cNvPr id="79" name="Picture 78">
          <a:extLst>
            <a:ext uri="{FF2B5EF4-FFF2-40B4-BE49-F238E27FC236}">
              <a16:creationId xmlns:a16="http://schemas.microsoft.com/office/drawing/2014/main" xmlns="" id="{00000000-0008-0000-0A00-00004F000000}"/>
            </a:ext>
          </a:extLst>
        </xdr:cNvPr>
        <xdr:cNvPicPr>
          <a:picLocks noChangeAspect="1"/>
        </xdr:cNvPicPr>
      </xdr:nvPicPr>
      <xdr:blipFill>
        <a:blip xmlns:r="http://schemas.openxmlformats.org/officeDocument/2006/relationships" r:embed="rId1"/>
        <a:stretch>
          <a:fillRect/>
        </a:stretch>
      </xdr:blipFill>
      <xdr:spPr>
        <a:xfrm>
          <a:off x="1322917" y="9673162"/>
          <a:ext cx="380998" cy="190499"/>
        </a:xfrm>
        <a:prstGeom prst="rect">
          <a:avLst/>
        </a:prstGeom>
      </xdr:spPr>
    </xdr:pic>
    <xdr:clientData/>
  </xdr:twoCellAnchor>
  <xdr:twoCellAnchor editAs="oneCell">
    <xdr:from>
      <xdr:col>0</xdr:col>
      <xdr:colOff>1322917</xdr:colOff>
      <xdr:row>38</xdr:row>
      <xdr:rowOff>158751</xdr:rowOff>
    </xdr:from>
    <xdr:to>
      <xdr:col>0</xdr:col>
      <xdr:colOff>1703915</xdr:colOff>
      <xdr:row>39</xdr:row>
      <xdr:rowOff>105834</xdr:rowOff>
    </xdr:to>
    <xdr:pic>
      <xdr:nvPicPr>
        <xdr:cNvPr id="80" name="Picture 79">
          <a:extLst>
            <a:ext uri="{FF2B5EF4-FFF2-40B4-BE49-F238E27FC236}">
              <a16:creationId xmlns:a16="http://schemas.microsoft.com/office/drawing/2014/main" xmlns="" id="{00000000-0008-0000-0A00-000050000000}"/>
            </a:ext>
          </a:extLst>
        </xdr:cNvPr>
        <xdr:cNvPicPr>
          <a:picLocks noChangeAspect="1"/>
        </xdr:cNvPicPr>
      </xdr:nvPicPr>
      <xdr:blipFill>
        <a:blip xmlns:r="http://schemas.openxmlformats.org/officeDocument/2006/relationships" r:embed="rId1"/>
        <a:stretch>
          <a:fillRect/>
        </a:stretch>
      </xdr:blipFill>
      <xdr:spPr>
        <a:xfrm>
          <a:off x="1322917" y="11165418"/>
          <a:ext cx="380998" cy="190499"/>
        </a:xfrm>
        <a:prstGeom prst="rect">
          <a:avLst/>
        </a:prstGeom>
      </xdr:spPr>
    </xdr:pic>
    <xdr:clientData/>
  </xdr:twoCellAnchor>
  <xdr:twoCellAnchor editAs="oneCell">
    <xdr:from>
      <xdr:col>0</xdr:col>
      <xdr:colOff>1322917</xdr:colOff>
      <xdr:row>41</xdr:row>
      <xdr:rowOff>146039</xdr:rowOff>
    </xdr:from>
    <xdr:to>
      <xdr:col>0</xdr:col>
      <xdr:colOff>1703915</xdr:colOff>
      <xdr:row>42</xdr:row>
      <xdr:rowOff>93122</xdr:rowOff>
    </xdr:to>
    <xdr:pic>
      <xdr:nvPicPr>
        <xdr:cNvPr id="81" name="Picture 80">
          <a:extLst>
            <a:ext uri="{FF2B5EF4-FFF2-40B4-BE49-F238E27FC236}">
              <a16:creationId xmlns:a16="http://schemas.microsoft.com/office/drawing/2014/main" xmlns="" id="{00000000-0008-0000-0A00-000051000000}"/>
            </a:ext>
          </a:extLst>
        </xdr:cNvPr>
        <xdr:cNvPicPr>
          <a:picLocks noChangeAspect="1"/>
        </xdr:cNvPicPr>
      </xdr:nvPicPr>
      <xdr:blipFill>
        <a:blip xmlns:r="http://schemas.openxmlformats.org/officeDocument/2006/relationships" r:embed="rId1"/>
        <a:stretch>
          <a:fillRect/>
        </a:stretch>
      </xdr:blipFill>
      <xdr:spPr>
        <a:xfrm>
          <a:off x="1322917" y="11787706"/>
          <a:ext cx="380998" cy="19049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35</xdr:row>
          <xdr:rowOff>0</xdr:rowOff>
        </xdr:from>
        <xdr:to>
          <xdr:col>3</xdr:col>
          <xdr:colOff>0</xdr:colOff>
          <xdr:row>36</xdr:row>
          <xdr:rowOff>0</xdr:rowOff>
        </xdr:to>
        <xdr:sp macro="" textlink="">
          <xdr:nvSpPr>
            <xdr:cNvPr id="15636" name="Option Button 276" hidden="1">
              <a:extLst>
                <a:ext uri="{63B3BB69-23CF-44E3-9099-C40C66FF867C}">
                  <a14:compatExt spid="_x0000_s156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3</xdr:col>
          <xdr:colOff>0</xdr:colOff>
          <xdr:row>37</xdr:row>
          <xdr:rowOff>0</xdr:rowOff>
        </xdr:to>
        <xdr:sp macro="" textlink="">
          <xdr:nvSpPr>
            <xdr:cNvPr id="15637" name="Option Button 277" hidden="1">
              <a:extLst>
                <a:ext uri="{63B3BB69-23CF-44E3-9099-C40C66FF867C}">
                  <a14:compatExt spid="_x0000_s156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xdr:row>
          <xdr:rowOff>0</xdr:rowOff>
        </xdr:from>
        <xdr:to>
          <xdr:col>4</xdr:col>
          <xdr:colOff>0</xdr:colOff>
          <xdr:row>37</xdr:row>
          <xdr:rowOff>0</xdr:rowOff>
        </xdr:to>
        <xdr:sp macro="" textlink="">
          <xdr:nvSpPr>
            <xdr:cNvPr id="15638" name="Group Box 278" hidden="1">
              <a:extLst>
                <a:ext uri="{63B3BB69-23CF-44E3-9099-C40C66FF867C}">
                  <a14:compatExt spid="_x0000_s15638"/>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210.xml"/><Relationship Id="rId13" Type="http://schemas.openxmlformats.org/officeDocument/2006/relationships/ctrlProp" Target="../ctrlProps/ctrlProp215.xml"/><Relationship Id="rId18" Type="http://schemas.openxmlformats.org/officeDocument/2006/relationships/ctrlProp" Target="../ctrlProps/ctrlProp220.xml"/><Relationship Id="rId26" Type="http://schemas.openxmlformats.org/officeDocument/2006/relationships/ctrlProp" Target="../ctrlProps/ctrlProp228.xml"/><Relationship Id="rId3" Type="http://schemas.openxmlformats.org/officeDocument/2006/relationships/vmlDrawing" Target="../drawings/vmlDrawing5.vml"/><Relationship Id="rId21" Type="http://schemas.openxmlformats.org/officeDocument/2006/relationships/ctrlProp" Target="../ctrlProps/ctrlProp223.xml"/><Relationship Id="rId7" Type="http://schemas.openxmlformats.org/officeDocument/2006/relationships/ctrlProp" Target="../ctrlProps/ctrlProp209.xml"/><Relationship Id="rId12" Type="http://schemas.openxmlformats.org/officeDocument/2006/relationships/ctrlProp" Target="../ctrlProps/ctrlProp214.xml"/><Relationship Id="rId17" Type="http://schemas.openxmlformats.org/officeDocument/2006/relationships/ctrlProp" Target="../ctrlProps/ctrlProp219.xml"/><Relationship Id="rId25" Type="http://schemas.openxmlformats.org/officeDocument/2006/relationships/ctrlProp" Target="../ctrlProps/ctrlProp227.xml"/><Relationship Id="rId2" Type="http://schemas.openxmlformats.org/officeDocument/2006/relationships/drawing" Target="../drawings/drawing8.xml"/><Relationship Id="rId16" Type="http://schemas.openxmlformats.org/officeDocument/2006/relationships/ctrlProp" Target="../ctrlProps/ctrlProp218.xml"/><Relationship Id="rId20" Type="http://schemas.openxmlformats.org/officeDocument/2006/relationships/ctrlProp" Target="../ctrlProps/ctrlProp222.xml"/><Relationship Id="rId1" Type="http://schemas.openxmlformats.org/officeDocument/2006/relationships/printerSettings" Target="../printerSettings/printerSettings9.bin"/><Relationship Id="rId6" Type="http://schemas.openxmlformats.org/officeDocument/2006/relationships/ctrlProp" Target="../ctrlProps/ctrlProp208.xml"/><Relationship Id="rId11" Type="http://schemas.openxmlformats.org/officeDocument/2006/relationships/ctrlProp" Target="../ctrlProps/ctrlProp213.xml"/><Relationship Id="rId24" Type="http://schemas.openxmlformats.org/officeDocument/2006/relationships/ctrlProp" Target="../ctrlProps/ctrlProp226.xml"/><Relationship Id="rId5" Type="http://schemas.openxmlformats.org/officeDocument/2006/relationships/ctrlProp" Target="../ctrlProps/ctrlProp207.xml"/><Relationship Id="rId15" Type="http://schemas.openxmlformats.org/officeDocument/2006/relationships/ctrlProp" Target="../ctrlProps/ctrlProp217.xml"/><Relationship Id="rId23" Type="http://schemas.openxmlformats.org/officeDocument/2006/relationships/ctrlProp" Target="../ctrlProps/ctrlProp225.xml"/><Relationship Id="rId10" Type="http://schemas.openxmlformats.org/officeDocument/2006/relationships/ctrlProp" Target="../ctrlProps/ctrlProp212.xml"/><Relationship Id="rId19" Type="http://schemas.openxmlformats.org/officeDocument/2006/relationships/ctrlProp" Target="../ctrlProps/ctrlProp221.xml"/><Relationship Id="rId4" Type="http://schemas.openxmlformats.org/officeDocument/2006/relationships/ctrlProp" Target="../ctrlProps/ctrlProp206.xml"/><Relationship Id="rId9" Type="http://schemas.openxmlformats.org/officeDocument/2006/relationships/ctrlProp" Target="../ctrlProps/ctrlProp211.xml"/><Relationship Id="rId14" Type="http://schemas.openxmlformats.org/officeDocument/2006/relationships/ctrlProp" Target="../ctrlProps/ctrlProp216.xml"/><Relationship Id="rId22" Type="http://schemas.openxmlformats.org/officeDocument/2006/relationships/ctrlProp" Target="../ctrlProps/ctrlProp224.xml"/><Relationship Id="rId27" Type="http://schemas.openxmlformats.org/officeDocument/2006/relationships/ctrlProp" Target="../ctrlProps/ctrlProp229.xml"/></Relationships>
</file>

<file path=xl/worksheets/_rels/sheet11.xml.rels><?xml version="1.0" encoding="UTF-8" standalone="yes"?>
<Relationships xmlns="http://schemas.openxmlformats.org/package/2006/relationships"><Relationship Id="rId13" Type="http://schemas.openxmlformats.org/officeDocument/2006/relationships/ctrlProp" Target="../ctrlProps/ctrlProp239.xml"/><Relationship Id="rId18" Type="http://schemas.openxmlformats.org/officeDocument/2006/relationships/ctrlProp" Target="../ctrlProps/ctrlProp244.xml"/><Relationship Id="rId26" Type="http://schemas.openxmlformats.org/officeDocument/2006/relationships/ctrlProp" Target="../ctrlProps/ctrlProp252.xml"/><Relationship Id="rId39" Type="http://schemas.openxmlformats.org/officeDocument/2006/relationships/ctrlProp" Target="../ctrlProps/ctrlProp265.xml"/><Relationship Id="rId21" Type="http://schemas.openxmlformats.org/officeDocument/2006/relationships/ctrlProp" Target="../ctrlProps/ctrlProp247.xml"/><Relationship Id="rId34" Type="http://schemas.openxmlformats.org/officeDocument/2006/relationships/ctrlProp" Target="../ctrlProps/ctrlProp260.xml"/><Relationship Id="rId42" Type="http://schemas.openxmlformats.org/officeDocument/2006/relationships/ctrlProp" Target="../ctrlProps/ctrlProp268.xml"/><Relationship Id="rId47" Type="http://schemas.openxmlformats.org/officeDocument/2006/relationships/ctrlProp" Target="../ctrlProps/ctrlProp273.xml"/><Relationship Id="rId50" Type="http://schemas.openxmlformats.org/officeDocument/2006/relationships/ctrlProp" Target="../ctrlProps/ctrlProp276.xml"/><Relationship Id="rId55" Type="http://schemas.openxmlformats.org/officeDocument/2006/relationships/ctrlProp" Target="../ctrlProps/ctrlProp281.xml"/><Relationship Id="rId63" Type="http://schemas.openxmlformats.org/officeDocument/2006/relationships/ctrlProp" Target="../ctrlProps/ctrlProp289.xml"/><Relationship Id="rId68" Type="http://schemas.openxmlformats.org/officeDocument/2006/relationships/ctrlProp" Target="../ctrlProps/ctrlProp294.xml"/><Relationship Id="rId76" Type="http://schemas.openxmlformats.org/officeDocument/2006/relationships/ctrlProp" Target="../ctrlProps/ctrlProp302.xml"/><Relationship Id="rId7" Type="http://schemas.openxmlformats.org/officeDocument/2006/relationships/ctrlProp" Target="../ctrlProps/ctrlProp233.xml"/><Relationship Id="rId71" Type="http://schemas.openxmlformats.org/officeDocument/2006/relationships/ctrlProp" Target="../ctrlProps/ctrlProp297.xml"/><Relationship Id="rId2" Type="http://schemas.openxmlformats.org/officeDocument/2006/relationships/drawing" Target="../drawings/drawing9.xml"/><Relationship Id="rId16" Type="http://schemas.openxmlformats.org/officeDocument/2006/relationships/ctrlProp" Target="../ctrlProps/ctrlProp242.xml"/><Relationship Id="rId29" Type="http://schemas.openxmlformats.org/officeDocument/2006/relationships/ctrlProp" Target="../ctrlProps/ctrlProp255.xml"/><Relationship Id="rId11" Type="http://schemas.openxmlformats.org/officeDocument/2006/relationships/ctrlProp" Target="../ctrlProps/ctrlProp237.xml"/><Relationship Id="rId24" Type="http://schemas.openxmlformats.org/officeDocument/2006/relationships/ctrlProp" Target="../ctrlProps/ctrlProp250.xml"/><Relationship Id="rId32" Type="http://schemas.openxmlformats.org/officeDocument/2006/relationships/ctrlProp" Target="../ctrlProps/ctrlProp258.xml"/><Relationship Id="rId37" Type="http://schemas.openxmlformats.org/officeDocument/2006/relationships/ctrlProp" Target="../ctrlProps/ctrlProp263.xml"/><Relationship Id="rId40" Type="http://schemas.openxmlformats.org/officeDocument/2006/relationships/ctrlProp" Target="../ctrlProps/ctrlProp266.xml"/><Relationship Id="rId45" Type="http://schemas.openxmlformats.org/officeDocument/2006/relationships/ctrlProp" Target="../ctrlProps/ctrlProp271.xml"/><Relationship Id="rId53" Type="http://schemas.openxmlformats.org/officeDocument/2006/relationships/ctrlProp" Target="../ctrlProps/ctrlProp279.xml"/><Relationship Id="rId58" Type="http://schemas.openxmlformats.org/officeDocument/2006/relationships/ctrlProp" Target="../ctrlProps/ctrlProp284.xml"/><Relationship Id="rId66" Type="http://schemas.openxmlformats.org/officeDocument/2006/relationships/ctrlProp" Target="../ctrlProps/ctrlProp292.xml"/><Relationship Id="rId74" Type="http://schemas.openxmlformats.org/officeDocument/2006/relationships/ctrlProp" Target="../ctrlProps/ctrlProp300.xml"/><Relationship Id="rId79" Type="http://schemas.openxmlformats.org/officeDocument/2006/relationships/ctrlProp" Target="../ctrlProps/ctrlProp305.xml"/><Relationship Id="rId5" Type="http://schemas.openxmlformats.org/officeDocument/2006/relationships/ctrlProp" Target="../ctrlProps/ctrlProp231.xml"/><Relationship Id="rId61" Type="http://schemas.openxmlformats.org/officeDocument/2006/relationships/ctrlProp" Target="../ctrlProps/ctrlProp287.xml"/><Relationship Id="rId10" Type="http://schemas.openxmlformats.org/officeDocument/2006/relationships/ctrlProp" Target="../ctrlProps/ctrlProp236.xml"/><Relationship Id="rId19" Type="http://schemas.openxmlformats.org/officeDocument/2006/relationships/ctrlProp" Target="../ctrlProps/ctrlProp245.xml"/><Relationship Id="rId31" Type="http://schemas.openxmlformats.org/officeDocument/2006/relationships/ctrlProp" Target="../ctrlProps/ctrlProp257.xml"/><Relationship Id="rId44" Type="http://schemas.openxmlformats.org/officeDocument/2006/relationships/ctrlProp" Target="../ctrlProps/ctrlProp270.xml"/><Relationship Id="rId52" Type="http://schemas.openxmlformats.org/officeDocument/2006/relationships/ctrlProp" Target="../ctrlProps/ctrlProp278.xml"/><Relationship Id="rId60" Type="http://schemas.openxmlformats.org/officeDocument/2006/relationships/ctrlProp" Target="../ctrlProps/ctrlProp286.xml"/><Relationship Id="rId65" Type="http://schemas.openxmlformats.org/officeDocument/2006/relationships/ctrlProp" Target="../ctrlProps/ctrlProp291.xml"/><Relationship Id="rId73" Type="http://schemas.openxmlformats.org/officeDocument/2006/relationships/ctrlProp" Target="../ctrlProps/ctrlProp299.xml"/><Relationship Id="rId78" Type="http://schemas.openxmlformats.org/officeDocument/2006/relationships/ctrlProp" Target="../ctrlProps/ctrlProp304.xml"/><Relationship Id="rId4" Type="http://schemas.openxmlformats.org/officeDocument/2006/relationships/ctrlProp" Target="../ctrlProps/ctrlProp230.xml"/><Relationship Id="rId9" Type="http://schemas.openxmlformats.org/officeDocument/2006/relationships/ctrlProp" Target="../ctrlProps/ctrlProp235.xml"/><Relationship Id="rId14" Type="http://schemas.openxmlformats.org/officeDocument/2006/relationships/ctrlProp" Target="../ctrlProps/ctrlProp240.xml"/><Relationship Id="rId22" Type="http://schemas.openxmlformats.org/officeDocument/2006/relationships/ctrlProp" Target="../ctrlProps/ctrlProp248.xml"/><Relationship Id="rId27" Type="http://schemas.openxmlformats.org/officeDocument/2006/relationships/ctrlProp" Target="../ctrlProps/ctrlProp253.xml"/><Relationship Id="rId30" Type="http://schemas.openxmlformats.org/officeDocument/2006/relationships/ctrlProp" Target="../ctrlProps/ctrlProp256.xml"/><Relationship Id="rId35" Type="http://schemas.openxmlformats.org/officeDocument/2006/relationships/ctrlProp" Target="../ctrlProps/ctrlProp261.xml"/><Relationship Id="rId43" Type="http://schemas.openxmlformats.org/officeDocument/2006/relationships/ctrlProp" Target="../ctrlProps/ctrlProp269.xml"/><Relationship Id="rId48" Type="http://schemas.openxmlformats.org/officeDocument/2006/relationships/ctrlProp" Target="../ctrlProps/ctrlProp274.xml"/><Relationship Id="rId56" Type="http://schemas.openxmlformats.org/officeDocument/2006/relationships/ctrlProp" Target="../ctrlProps/ctrlProp282.xml"/><Relationship Id="rId64" Type="http://schemas.openxmlformats.org/officeDocument/2006/relationships/ctrlProp" Target="../ctrlProps/ctrlProp290.xml"/><Relationship Id="rId69" Type="http://schemas.openxmlformats.org/officeDocument/2006/relationships/ctrlProp" Target="../ctrlProps/ctrlProp295.xml"/><Relationship Id="rId77" Type="http://schemas.openxmlformats.org/officeDocument/2006/relationships/ctrlProp" Target="../ctrlProps/ctrlProp303.xml"/><Relationship Id="rId8" Type="http://schemas.openxmlformats.org/officeDocument/2006/relationships/ctrlProp" Target="../ctrlProps/ctrlProp234.xml"/><Relationship Id="rId51" Type="http://schemas.openxmlformats.org/officeDocument/2006/relationships/ctrlProp" Target="../ctrlProps/ctrlProp277.xml"/><Relationship Id="rId72" Type="http://schemas.openxmlformats.org/officeDocument/2006/relationships/ctrlProp" Target="../ctrlProps/ctrlProp298.xml"/><Relationship Id="rId3" Type="http://schemas.openxmlformats.org/officeDocument/2006/relationships/vmlDrawing" Target="../drawings/vmlDrawing6.vml"/><Relationship Id="rId12" Type="http://schemas.openxmlformats.org/officeDocument/2006/relationships/ctrlProp" Target="../ctrlProps/ctrlProp238.xml"/><Relationship Id="rId17" Type="http://schemas.openxmlformats.org/officeDocument/2006/relationships/ctrlProp" Target="../ctrlProps/ctrlProp243.xml"/><Relationship Id="rId25" Type="http://schemas.openxmlformats.org/officeDocument/2006/relationships/ctrlProp" Target="../ctrlProps/ctrlProp251.xml"/><Relationship Id="rId33" Type="http://schemas.openxmlformats.org/officeDocument/2006/relationships/ctrlProp" Target="../ctrlProps/ctrlProp259.xml"/><Relationship Id="rId38" Type="http://schemas.openxmlformats.org/officeDocument/2006/relationships/ctrlProp" Target="../ctrlProps/ctrlProp264.xml"/><Relationship Id="rId46" Type="http://schemas.openxmlformats.org/officeDocument/2006/relationships/ctrlProp" Target="../ctrlProps/ctrlProp272.xml"/><Relationship Id="rId59" Type="http://schemas.openxmlformats.org/officeDocument/2006/relationships/ctrlProp" Target="../ctrlProps/ctrlProp285.xml"/><Relationship Id="rId67" Type="http://schemas.openxmlformats.org/officeDocument/2006/relationships/ctrlProp" Target="../ctrlProps/ctrlProp293.xml"/><Relationship Id="rId20" Type="http://schemas.openxmlformats.org/officeDocument/2006/relationships/ctrlProp" Target="../ctrlProps/ctrlProp246.xml"/><Relationship Id="rId41" Type="http://schemas.openxmlformats.org/officeDocument/2006/relationships/ctrlProp" Target="../ctrlProps/ctrlProp267.xml"/><Relationship Id="rId54" Type="http://schemas.openxmlformats.org/officeDocument/2006/relationships/ctrlProp" Target="../ctrlProps/ctrlProp280.xml"/><Relationship Id="rId62" Type="http://schemas.openxmlformats.org/officeDocument/2006/relationships/ctrlProp" Target="../ctrlProps/ctrlProp288.xml"/><Relationship Id="rId70" Type="http://schemas.openxmlformats.org/officeDocument/2006/relationships/ctrlProp" Target="../ctrlProps/ctrlProp296.xml"/><Relationship Id="rId75" Type="http://schemas.openxmlformats.org/officeDocument/2006/relationships/ctrlProp" Target="../ctrlProps/ctrlProp301.xml"/><Relationship Id="rId1" Type="http://schemas.openxmlformats.org/officeDocument/2006/relationships/printerSettings" Target="../printerSettings/printerSettings10.bin"/><Relationship Id="rId6" Type="http://schemas.openxmlformats.org/officeDocument/2006/relationships/ctrlProp" Target="../ctrlProps/ctrlProp232.xml"/><Relationship Id="rId15" Type="http://schemas.openxmlformats.org/officeDocument/2006/relationships/ctrlProp" Target="../ctrlProps/ctrlProp241.xml"/><Relationship Id="rId23" Type="http://schemas.openxmlformats.org/officeDocument/2006/relationships/ctrlProp" Target="../ctrlProps/ctrlProp249.xml"/><Relationship Id="rId28" Type="http://schemas.openxmlformats.org/officeDocument/2006/relationships/ctrlProp" Target="../ctrlProps/ctrlProp254.xml"/><Relationship Id="rId36" Type="http://schemas.openxmlformats.org/officeDocument/2006/relationships/ctrlProp" Target="../ctrlProps/ctrlProp262.xml"/><Relationship Id="rId49" Type="http://schemas.openxmlformats.org/officeDocument/2006/relationships/ctrlProp" Target="../ctrlProps/ctrlProp275.xml"/><Relationship Id="rId57" Type="http://schemas.openxmlformats.org/officeDocument/2006/relationships/ctrlProp" Target="../ctrlProps/ctrlProp283.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315.xml"/><Relationship Id="rId18" Type="http://schemas.openxmlformats.org/officeDocument/2006/relationships/ctrlProp" Target="../ctrlProps/ctrlProp320.xml"/><Relationship Id="rId26" Type="http://schemas.openxmlformats.org/officeDocument/2006/relationships/ctrlProp" Target="../ctrlProps/ctrlProp328.xml"/><Relationship Id="rId39" Type="http://schemas.openxmlformats.org/officeDocument/2006/relationships/ctrlProp" Target="../ctrlProps/ctrlProp341.xml"/><Relationship Id="rId3" Type="http://schemas.openxmlformats.org/officeDocument/2006/relationships/vmlDrawing" Target="../drawings/vmlDrawing7.vml"/><Relationship Id="rId21" Type="http://schemas.openxmlformats.org/officeDocument/2006/relationships/ctrlProp" Target="../ctrlProps/ctrlProp323.xml"/><Relationship Id="rId34" Type="http://schemas.openxmlformats.org/officeDocument/2006/relationships/ctrlProp" Target="../ctrlProps/ctrlProp336.xml"/><Relationship Id="rId42" Type="http://schemas.openxmlformats.org/officeDocument/2006/relationships/ctrlProp" Target="../ctrlProps/ctrlProp344.xml"/><Relationship Id="rId47" Type="http://schemas.openxmlformats.org/officeDocument/2006/relationships/ctrlProp" Target="../ctrlProps/ctrlProp349.xml"/><Relationship Id="rId50" Type="http://schemas.openxmlformats.org/officeDocument/2006/relationships/ctrlProp" Target="../ctrlProps/ctrlProp352.xml"/><Relationship Id="rId7" Type="http://schemas.openxmlformats.org/officeDocument/2006/relationships/ctrlProp" Target="../ctrlProps/ctrlProp309.xml"/><Relationship Id="rId12" Type="http://schemas.openxmlformats.org/officeDocument/2006/relationships/ctrlProp" Target="../ctrlProps/ctrlProp314.xml"/><Relationship Id="rId17" Type="http://schemas.openxmlformats.org/officeDocument/2006/relationships/ctrlProp" Target="../ctrlProps/ctrlProp319.xml"/><Relationship Id="rId25" Type="http://schemas.openxmlformats.org/officeDocument/2006/relationships/ctrlProp" Target="../ctrlProps/ctrlProp327.xml"/><Relationship Id="rId33" Type="http://schemas.openxmlformats.org/officeDocument/2006/relationships/ctrlProp" Target="../ctrlProps/ctrlProp335.xml"/><Relationship Id="rId38" Type="http://schemas.openxmlformats.org/officeDocument/2006/relationships/ctrlProp" Target="../ctrlProps/ctrlProp340.xml"/><Relationship Id="rId46" Type="http://schemas.openxmlformats.org/officeDocument/2006/relationships/ctrlProp" Target="../ctrlProps/ctrlProp348.xml"/><Relationship Id="rId2" Type="http://schemas.openxmlformats.org/officeDocument/2006/relationships/drawing" Target="../drawings/drawing10.xml"/><Relationship Id="rId16" Type="http://schemas.openxmlformats.org/officeDocument/2006/relationships/ctrlProp" Target="../ctrlProps/ctrlProp318.xml"/><Relationship Id="rId20" Type="http://schemas.openxmlformats.org/officeDocument/2006/relationships/ctrlProp" Target="../ctrlProps/ctrlProp322.xml"/><Relationship Id="rId29" Type="http://schemas.openxmlformats.org/officeDocument/2006/relationships/ctrlProp" Target="../ctrlProps/ctrlProp331.xml"/><Relationship Id="rId41" Type="http://schemas.openxmlformats.org/officeDocument/2006/relationships/ctrlProp" Target="../ctrlProps/ctrlProp343.xml"/><Relationship Id="rId1" Type="http://schemas.openxmlformats.org/officeDocument/2006/relationships/printerSettings" Target="../printerSettings/printerSettings11.bin"/><Relationship Id="rId6" Type="http://schemas.openxmlformats.org/officeDocument/2006/relationships/ctrlProp" Target="../ctrlProps/ctrlProp308.xml"/><Relationship Id="rId11" Type="http://schemas.openxmlformats.org/officeDocument/2006/relationships/ctrlProp" Target="../ctrlProps/ctrlProp313.xml"/><Relationship Id="rId24" Type="http://schemas.openxmlformats.org/officeDocument/2006/relationships/ctrlProp" Target="../ctrlProps/ctrlProp326.xml"/><Relationship Id="rId32" Type="http://schemas.openxmlformats.org/officeDocument/2006/relationships/ctrlProp" Target="../ctrlProps/ctrlProp334.xml"/><Relationship Id="rId37" Type="http://schemas.openxmlformats.org/officeDocument/2006/relationships/ctrlProp" Target="../ctrlProps/ctrlProp339.xml"/><Relationship Id="rId40" Type="http://schemas.openxmlformats.org/officeDocument/2006/relationships/ctrlProp" Target="../ctrlProps/ctrlProp342.xml"/><Relationship Id="rId45" Type="http://schemas.openxmlformats.org/officeDocument/2006/relationships/ctrlProp" Target="../ctrlProps/ctrlProp347.xml"/><Relationship Id="rId5" Type="http://schemas.openxmlformats.org/officeDocument/2006/relationships/ctrlProp" Target="../ctrlProps/ctrlProp307.xml"/><Relationship Id="rId15" Type="http://schemas.openxmlformats.org/officeDocument/2006/relationships/ctrlProp" Target="../ctrlProps/ctrlProp317.xml"/><Relationship Id="rId23" Type="http://schemas.openxmlformats.org/officeDocument/2006/relationships/ctrlProp" Target="../ctrlProps/ctrlProp325.xml"/><Relationship Id="rId28" Type="http://schemas.openxmlformats.org/officeDocument/2006/relationships/ctrlProp" Target="../ctrlProps/ctrlProp330.xml"/><Relationship Id="rId36" Type="http://schemas.openxmlformats.org/officeDocument/2006/relationships/ctrlProp" Target="../ctrlProps/ctrlProp338.xml"/><Relationship Id="rId49" Type="http://schemas.openxmlformats.org/officeDocument/2006/relationships/ctrlProp" Target="../ctrlProps/ctrlProp351.xml"/><Relationship Id="rId10" Type="http://schemas.openxmlformats.org/officeDocument/2006/relationships/ctrlProp" Target="../ctrlProps/ctrlProp312.xml"/><Relationship Id="rId19" Type="http://schemas.openxmlformats.org/officeDocument/2006/relationships/ctrlProp" Target="../ctrlProps/ctrlProp321.xml"/><Relationship Id="rId31" Type="http://schemas.openxmlformats.org/officeDocument/2006/relationships/ctrlProp" Target="../ctrlProps/ctrlProp333.xml"/><Relationship Id="rId44" Type="http://schemas.openxmlformats.org/officeDocument/2006/relationships/ctrlProp" Target="../ctrlProps/ctrlProp346.xml"/><Relationship Id="rId4" Type="http://schemas.openxmlformats.org/officeDocument/2006/relationships/ctrlProp" Target="../ctrlProps/ctrlProp306.xml"/><Relationship Id="rId9" Type="http://schemas.openxmlformats.org/officeDocument/2006/relationships/ctrlProp" Target="../ctrlProps/ctrlProp311.xml"/><Relationship Id="rId14" Type="http://schemas.openxmlformats.org/officeDocument/2006/relationships/ctrlProp" Target="../ctrlProps/ctrlProp316.xml"/><Relationship Id="rId22" Type="http://schemas.openxmlformats.org/officeDocument/2006/relationships/ctrlProp" Target="../ctrlProps/ctrlProp324.xml"/><Relationship Id="rId27" Type="http://schemas.openxmlformats.org/officeDocument/2006/relationships/ctrlProp" Target="../ctrlProps/ctrlProp329.xml"/><Relationship Id="rId30" Type="http://schemas.openxmlformats.org/officeDocument/2006/relationships/ctrlProp" Target="../ctrlProps/ctrlProp332.xml"/><Relationship Id="rId35" Type="http://schemas.openxmlformats.org/officeDocument/2006/relationships/ctrlProp" Target="../ctrlProps/ctrlProp337.xml"/><Relationship Id="rId43" Type="http://schemas.openxmlformats.org/officeDocument/2006/relationships/ctrlProp" Target="../ctrlProps/ctrlProp345.xml"/><Relationship Id="rId48" Type="http://schemas.openxmlformats.org/officeDocument/2006/relationships/ctrlProp" Target="../ctrlProps/ctrlProp350.xml"/><Relationship Id="rId8" Type="http://schemas.openxmlformats.org/officeDocument/2006/relationships/ctrlProp" Target="../ctrlProps/ctrlProp310.xml"/><Relationship Id="rId51" Type="http://schemas.openxmlformats.org/officeDocument/2006/relationships/ctrlProp" Target="../ctrlProps/ctrlProp353.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376.xml"/><Relationship Id="rId21" Type="http://schemas.openxmlformats.org/officeDocument/2006/relationships/ctrlProp" Target="../ctrlProps/ctrlProp371.xml"/><Relationship Id="rId42" Type="http://schemas.openxmlformats.org/officeDocument/2006/relationships/ctrlProp" Target="../ctrlProps/ctrlProp392.xml"/><Relationship Id="rId47" Type="http://schemas.openxmlformats.org/officeDocument/2006/relationships/ctrlProp" Target="../ctrlProps/ctrlProp397.xml"/><Relationship Id="rId63" Type="http://schemas.openxmlformats.org/officeDocument/2006/relationships/ctrlProp" Target="../ctrlProps/ctrlProp413.xml"/><Relationship Id="rId68" Type="http://schemas.openxmlformats.org/officeDocument/2006/relationships/ctrlProp" Target="../ctrlProps/ctrlProp418.xml"/><Relationship Id="rId84" Type="http://schemas.openxmlformats.org/officeDocument/2006/relationships/ctrlProp" Target="../ctrlProps/ctrlProp434.xml"/><Relationship Id="rId89" Type="http://schemas.openxmlformats.org/officeDocument/2006/relationships/ctrlProp" Target="../ctrlProps/ctrlProp439.xml"/><Relationship Id="rId7" Type="http://schemas.openxmlformats.org/officeDocument/2006/relationships/ctrlProp" Target="../ctrlProps/ctrlProp357.xml"/><Relationship Id="rId71" Type="http://schemas.openxmlformats.org/officeDocument/2006/relationships/ctrlProp" Target="../ctrlProps/ctrlProp421.xml"/><Relationship Id="rId92" Type="http://schemas.openxmlformats.org/officeDocument/2006/relationships/ctrlProp" Target="../ctrlProps/ctrlProp442.xml"/><Relationship Id="rId2" Type="http://schemas.openxmlformats.org/officeDocument/2006/relationships/drawing" Target="../drawings/drawing11.xml"/><Relationship Id="rId16" Type="http://schemas.openxmlformats.org/officeDocument/2006/relationships/ctrlProp" Target="../ctrlProps/ctrlProp366.xml"/><Relationship Id="rId29" Type="http://schemas.openxmlformats.org/officeDocument/2006/relationships/ctrlProp" Target="../ctrlProps/ctrlProp379.xml"/><Relationship Id="rId11" Type="http://schemas.openxmlformats.org/officeDocument/2006/relationships/ctrlProp" Target="../ctrlProps/ctrlProp361.xml"/><Relationship Id="rId24" Type="http://schemas.openxmlformats.org/officeDocument/2006/relationships/ctrlProp" Target="../ctrlProps/ctrlProp374.xml"/><Relationship Id="rId32" Type="http://schemas.openxmlformats.org/officeDocument/2006/relationships/ctrlProp" Target="../ctrlProps/ctrlProp382.xml"/><Relationship Id="rId37" Type="http://schemas.openxmlformats.org/officeDocument/2006/relationships/ctrlProp" Target="../ctrlProps/ctrlProp387.xml"/><Relationship Id="rId40" Type="http://schemas.openxmlformats.org/officeDocument/2006/relationships/ctrlProp" Target="../ctrlProps/ctrlProp390.xml"/><Relationship Id="rId45" Type="http://schemas.openxmlformats.org/officeDocument/2006/relationships/ctrlProp" Target="../ctrlProps/ctrlProp395.xml"/><Relationship Id="rId53" Type="http://schemas.openxmlformats.org/officeDocument/2006/relationships/ctrlProp" Target="../ctrlProps/ctrlProp403.xml"/><Relationship Id="rId58" Type="http://schemas.openxmlformats.org/officeDocument/2006/relationships/ctrlProp" Target="../ctrlProps/ctrlProp408.xml"/><Relationship Id="rId66" Type="http://schemas.openxmlformats.org/officeDocument/2006/relationships/ctrlProp" Target="../ctrlProps/ctrlProp416.xml"/><Relationship Id="rId74" Type="http://schemas.openxmlformats.org/officeDocument/2006/relationships/ctrlProp" Target="../ctrlProps/ctrlProp424.xml"/><Relationship Id="rId79" Type="http://schemas.openxmlformats.org/officeDocument/2006/relationships/ctrlProp" Target="../ctrlProps/ctrlProp429.xml"/><Relationship Id="rId87" Type="http://schemas.openxmlformats.org/officeDocument/2006/relationships/ctrlProp" Target="../ctrlProps/ctrlProp437.xml"/><Relationship Id="rId102" Type="http://schemas.openxmlformats.org/officeDocument/2006/relationships/ctrlProp" Target="../ctrlProps/ctrlProp452.xml"/><Relationship Id="rId5" Type="http://schemas.openxmlformats.org/officeDocument/2006/relationships/ctrlProp" Target="../ctrlProps/ctrlProp355.xml"/><Relationship Id="rId61" Type="http://schemas.openxmlformats.org/officeDocument/2006/relationships/ctrlProp" Target="../ctrlProps/ctrlProp411.xml"/><Relationship Id="rId82" Type="http://schemas.openxmlformats.org/officeDocument/2006/relationships/ctrlProp" Target="../ctrlProps/ctrlProp432.xml"/><Relationship Id="rId90" Type="http://schemas.openxmlformats.org/officeDocument/2006/relationships/ctrlProp" Target="../ctrlProps/ctrlProp440.xml"/><Relationship Id="rId95" Type="http://schemas.openxmlformats.org/officeDocument/2006/relationships/ctrlProp" Target="../ctrlProps/ctrlProp445.xml"/><Relationship Id="rId19" Type="http://schemas.openxmlformats.org/officeDocument/2006/relationships/ctrlProp" Target="../ctrlProps/ctrlProp369.xml"/><Relationship Id="rId14" Type="http://schemas.openxmlformats.org/officeDocument/2006/relationships/ctrlProp" Target="../ctrlProps/ctrlProp364.xml"/><Relationship Id="rId22" Type="http://schemas.openxmlformats.org/officeDocument/2006/relationships/ctrlProp" Target="../ctrlProps/ctrlProp372.xml"/><Relationship Id="rId27" Type="http://schemas.openxmlformats.org/officeDocument/2006/relationships/ctrlProp" Target="../ctrlProps/ctrlProp377.xml"/><Relationship Id="rId30" Type="http://schemas.openxmlformats.org/officeDocument/2006/relationships/ctrlProp" Target="../ctrlProps/ctrlProp380.xml"/><Relationship Id="rId35" Type="http://schemas.openxmlformats.org/officeDocument/2006/relationships/ctrlProp" Target="../ctrlProps/ctrlProp385.xml"/><Relationship Id="rId43" Type="http://schemas.openxmlformats.org/officeDocument/2006/relationships/ctrlProp" Target="../ctrlProps/ctrlProp393.xml"/><Relationship Id="rId48" Type="http://schemas.openxmlformats.org/officeDocument/2006/relationships/ctrlProp" Target="../ctrlProps/ctrlProp398.xml"/><Relationship Id="rId56" Type="http://schemas.openxmlformats.org/officeDocument/2006/relationships/ctrlProp" Target="../ctrlProps/ctrlProp406.xml"/><Relationship Id="rId64" Type="http://schemas.openxmlformats.org/officeDocument/2006/relationships/ctrlProp" Target="../ctrlProps/ctrlProp414.xml"/><Relationship Id="rId69" Type="http://schemas.openxmlformats.org/officeDocument/2006/relationships/ctrlProp" Target="../ctrlProps/ctrlProp419.xml"/><Relationship Id="rId77" Type="http://schemas.openxmlformats.org/officeDocument/2006/relationships/ctrlProp" Target="../ctrlProps/ctrlProp427.xml"/><Relationship Id="rId100" Type="http://schemas.openxmlformats.org/officeDocument/2006/relationships/ctrlProp" Target="../ctrlProps/ctrlProp450.xml"/><Relationship Id="rId105" Type="http://schemas.openxmlformats.org/officeDocument/2006/relationships/ctrlProp" Target="../ctrlProps/ctrlProp455.xml"/><Relationship Id="rId8" Type="http://schemas.openxmlformats.org/officeDocument/2006/relationships/ctrlProp" Target="../ctrlProps/ctrlProp358.xml"/><Relationship Id="rId51" Type="http://schemas.openxmlformats.org/officeDocument/2006/relationships/ctrlProp" Target="../ctrlProps/ctrlProp401.xml"/><Relationship Id="rId72" Type="http://schemas.openxmlformats.org/officeDocument/2006/relationships/ctrlProp" Target="../ctrlProps/ctrlProp422.xml"/><Relationship Id="rId80" Type="http://schemas.openxmlformats.org/officeDocument/2006/relationships/ctrlProp" Target="../ctrlProps/ctrlProp430.xml"/><Relationship Id="rId85" Type="http://schemas.openxmlformats.org/officeDocument/2006/relationships/ctrlProp" Target="../ctrlProps/ctrlProp435.xml"/><Relationship Id="rId93" Type="http://schemas.openxmlformats.org/officeDocument/2006/relationships/ctrlProp" Target="../ctrlProps/ctrlProp443.xml"/><Relationship Id="rId98" Type="http://schemas.openxmlformats.org/officeDocument/2006/relationships/ctrlProp" Target="../ctrlProps/ctrlProp448.xml"/><Relationship Id="rId3" Type="http://schemas.openxmlformats.org/officeDocument/2006/relationships/vmlDrawing" Target="../drawings/vmlDrawing8.vml"/><Relationship Id="rId12" Type="http://schemas.openxmlformats.org/officeDocument/2006/relationships/ctrlProp" Target="../ctrlProps/ctrlProp362.xml"/><Relationship Id="rId17" Type="http://schemas.openxmlformats.org/officeDocument/2006/relationships/ctrlProp" Target="../ctrlProps/ctrlProp367.xml"/><Relationship Id="rId25" Type="http://schemas.openxmlformats.org/officeDocument/2006/relationships/ctrlProp" Target="../ctrlProps/ctrlProp375.xml"/><Relationship Id="rId33" Type="http://schemas.openxmlformats.org/officeDocument/2006/relationships/ctrlProp" Target="../ctrlProps/ctrlProp383.xml"/><Relationship Id="rId38" Type="http://schemas.openxmlformats.org/officeDocument/2006/relationships/ctrlProp" Target="../ctrlProps/ctrlProp388.xml"/><Relationship Id="rId46" Type="http://schemas.openxmlformats.org/officeDocument/2006/relationships/ctrlProp" Target="../ctrlProps/ctrlProp396.xml"/><Relationship Id="rId59" Type="http://schemas.openxmlformats.org/officeDocument/2006/relationships/ctrlProp" Target="../ctrlProps/ctrlProp409.xml"/><Relationship Id="rId67" Type="http://schemas.openxmlformats.org/officeDocument/2006/relationships/ctrlProp" Target="../ctrlProps/ctrlProp417.xml"/><Relationship Id="rId103" Type="http://schemas.openxmlformats.org/officeDocument/2006/relationships/ctrlProp" Target="../ctrlProps/ctrlProp453.xml"/><Relationship Id="rId20" Type="http://schemas.openxmlformats.org/officeDocument/2006/relationships/ctrlProp" Target="../ctrlProps/ctrlProp370.xml"/><Relationship Id="rId41" Type="http://schemas.openxmlformats.org/officeDocument/2006/relationships/ctrlProp" Target="../ctrlProps/ctrlProp391.xml"/><Relationship Id="rId54" Type="http://schemas.openxmlformats.org/officeDocument/2006/relationships/ctrlProp" Target="../ctrlProps/ctrlProp404.xml"/><Relationship Id="rId62" Type="http://schemas.openxmlformats.org/officeDocument/2006/relationships/ctrlProp" Target="../ctrlProps/ctrlProp412.xml"/><Relationship Id="rId70" Type="http://schemas.openxmlformats.org/officeDocument/2006/relationships/ctrlProp" Target="../ctrlProps/ctrlProp420.xml"/><Relationship Id="rId75" Type="http://schemas.openxmlformats.org/officeDocument/2006/relationships/ctrlProp" Target="../ctrlProps/ctrlProp425.xml"/><Relationship Id="rId83" Type="http://schemas.openxmlformats.org/officeDocument/2006/relationships/ctrlProp" Target="../ctrlProps/ctrlProp433.xml"/><Relationship Id="rId88" Type="http://schemas.openxmlformats.org/officeDocument/2006/relationships/ctrlProp" Target="../ctrlProps/ctrlProp438.xml"/><Relationship Id="rId91" Type="http://schemas.openxmlformats.org/officeDocument/2006/relationships/ctrlProp" Target="../ctrlProps/ctrlProp441.xml"/><Relationship Id="rId96" Type="http://schemas.openxmlformats.org/officeDocument/2006/relationships/ctrlProp" Target="../ctrlProps/ctrlProp446.xml"/><Relationship Id="rId1" Type="http://schemas.openxmlformats.org/officeDocument/2006/relationships/printerSettings" Target="../printerSettings/printerSettings12.bin"/><Relationship Id="rId6" Type="http://schemas.openxmlformats.org/officeDocument/2006/relationships/ctrlProp" Target="../ctrlProps/ctrlProp356.xml"/><Relationship Id="rId15" Type="http://schemas.openxmlformats.org/officeDocument/2006/relationships/ctrlProp" Target="../ctrlProps/ctrlProp365.xml"/><Relationship Id="rId23" Type="http://schemas.openxmlformats.org/officeDocument/2006/relationships/ctrlProp" Target="../ctrlProps/ctrlProp373.xml"/><Relationship Id="rId28" Type="http://schemas.openxmlformats.org/officeDocument/2006/relationships/ctrlProp" Target="../ctrlProps/ctrlProp378.xml"/><Relationship Id="rId36" Type="http://schemas.openxmlformats.org/officeDocument/2006/relationships/ctrlProp" Target="../ctrlProps/ctrlProp386.xml"/><Relationship Id="rId49" Type="http://schemas.openxmlformats.org/officeDocument/2006/relationships/ctrlProp" Target="../ctrlProps/ctrlProp399.xml"/><Relationship Id="rId57" Type="http://schemas.openxmlformats.org/officeDocument/2006/relationships/ctrlProp" Target="../ctrlProps/ctrlProp407.xml"/><Relationship Id="rId10" Type="http://schemas.openxmlformats.org/officeDocument/2006/relationships/ctrlProp" Target="../ctrlProps/ctrlProp360.xml"/><Relationship Id="rId31" Type="http://schemas.openxmlformats.org/officeDocument/2006/relationships/ctrlProp" Target="../ctrlProps/ctrlProp381.xml"/><Relationship Id="rId44" Type="http://schemas.openxmlformats.org/officeDocument/2006/relationships/ctrlProp" Target="../ctrlProps/ctrlProp394.xml"/><Relationship Id="rId52" Type="http://schemas.openxmlformats.org/officeDocument/2006/relationships/ctrlProp" Target="../ctrlProps/ctrlProp402.xml"/><Relationship Id="rId60" Type="http://schemas.openxmlformats.org/officeDocument/2006/relationships/ctrlProp" Target="../ctrlProps/ctrlProp410.xml"/><Relationship Id="rId65" Type="http://schemas.openxmlformats.org/officeDocument/2006/relationships/ctrlProp" Target="../ctrlProps/ctrlProp415.xml"/><Relationship Id="rId73" Type="http://schemas.openxmlformats.org/officeDocument/2006/relationships/ctrlProp" Target="../ctrlProps/ctrlProp423.xml"/><Relationship Id="rId78" Type="http://schemas.openxmlformats.org/officeDocument/2006/relationships/ctrlProp" Target="../ctrlProps/ctrlProp428.xml"/><Relationship Id="rId81" Type="http://schemas.openxmlformats.org/officeDocument/2006/relationships/ctrlProp" Target="../ctrlProps/ctrlProp431.xml"/><Relationship Id="rId86" Type="http://schemas.openxmlformats.org/officeDocument/2006/relationships/ctrlProp" Target="../ctrlProps/ctrlProp436.xml"/><Relationship Id="rId94" Type="http://schemas.openxmlformats.org/officeDocument/2006/relationships/ctrlProp" Target="../ctrlProps/ctrlProp444.xml"/><Relationship Id="rId99" Type="http://schemas.openxmlformats.org/officeDocument/2006/relationships/ctrlProp" Target="../ctrlProps/ctrlProp449.xml"/><Relationship Id="rId101" Type="http://schemas.openxmlformats.org/officeDocument/2006/relationships/ctrlProp" Target="../ctrlProps/ctrlProp451.xml"/><Relationship Id="rId4" Type="http://schemas.openxmlformats.org/officeDocument/2006/relationships/ctrlProp" Target="../ctrlProps/ctrlProp354.xml"/><Relationship Id="rId9" Type="http://schemas.openxmlformats.org/officeDocument/2006/relationships/ctrlProp" Target="../ctrlProps/ctrlProp359.xml"/><Relationship Id="rId13" Type="http://schemas.openxmlformats.org/officeDocument/2006/relationships/ctrlProp" Target="../ctrlProps/ctrlProp363.xml"/><Relationship Id="rId18" Type="http://schemas.openxmlformats.org/officeDocument/2006/relationships/ctrlProp" Target="../ctrlProps/ctrlProp368.xml"/><Relationship Id="rId39" Type="http://schemas.openxmlformats.org/officeDocument/2006/relationships/ctrlProp" Target="../ctrlProps/ctrlProp389.xml"/><Relationship Id="rId34" Type="http://schemas.openxmlformats.org/officeDocument/2006/relationships/ctrlProp" Target="../ctrlProps/ctrlProp384.xml"/><Relationship Id="rId50" Type="http://schemas.openxmlformats.org/officeDocument/2006/relationships/ctrlProp" Target="../ctrlProps/ctrlProp400.xml"/><Relationship Id="rId55" Type="http://schemas.openxmlformats.org/officeDocument/2006/relationships/ctrlProp" Target="../ctrlProps/ctrlProp405.xml"/><Relationship Id="rId76" Type="http://schemas.openxmlformats.org/officeDocument/2006/relationships/ctrlProp" Target="../ctrlProps/ctrlProp426.xml"/><Relationship Id="rId97" Type="http://schemas.openxmlformats.org/officeDocument/2006/relationships/ctrlProp" Target="../ctrlProps/ctrlProp447.xml"/><Relationship Id="rId104" Type="http://schemas.openxmlformats.org/officeDocument/2006/relationships/ctrlProp" Target="../ctrlProps/ctrlProp45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3" Type="http://schemas.openxmlformats.org/officeDocument/2006/relationships/hyperlink" Target="https://www.k4health.org/sites/default/files/maqpaperonsupervision.pdf" TargetMode="External"/><Relationship Id="rId18" Type="http://schemas.openxmlformats.org/officeDocument/2006/relationships/hyperlink" Target="https://www.fhi360.org/resource/checklists-screening-clients-who-want-initiate-contraceptive-implants" TargetMode="External"/><Relationship Id="rId26" Type="http://schemas.openxmlformats.org/officeDocument/2006/relationships/hyperlink" Target="https://www.usaid.gov/sites/default/files/documents/1864/fp_hiv.pdf" TargetMode="External"/><Relationship Id="rId39" Type="http://schemas.openxmlformats.org/officeDocument/2006/relationships/hyperlink" Target="http://www.engenderhealth.org/files/pubs/family-planning/integrating-family-planning-antiretroviral-therapy-service-model.pdf" TargetMode="External"/><Relationship Id="rId21" Type="http://schemas.openxmlformats.org/officeDocument/2006/relationships/hyperlink" Target="https://www.k4health.org/sites/default/files/chart-medical-eligibility-contraceptives-english_1.pdf" TargetMode="External"/><Relationship Id="rId34" Type="http://schemas.openxmlformats.org/officeDocument/2006/relationships/hyperlink" Target="http://www.who.int/reproductivehealth/publications/family_planning/9780978856304/en/" TargetMode="External"/><Relationship Id="rId42" Type="http://schemas.openxmlformats.org/officeDocument/2006/relationships/hyperlink" Target="http://www.fhi360.org/sites/default/files/media/documents/fp-hiv-evidence%20based%20practices%202013.pdf" TargetMode="External"/><Relationship Id="rId47" Type="http://schemas.openxmlformats.org/officeDocument/2006/relationships/hyperlink" Target="https://prezi.com/mwk7mypyw9q7/integrating-family-planning-into-hiv-programs/" TargetMode="External"/><Relationship Id="rId50" Type="http://schemas.openxmlformats.org/officeDocument/2006/relationships/hyperlink" Target="https://www.ncbi.nlm.nih.gov/pmc/articles/PMC3516801/" TargetMode="External"/><Relationship Id="rId55" Type="http://schemas.openxmlformats.org/officeDocument/2006/relationships/hyperlink" Target="http://www.prb.org/Publications/Reports/2002/OverviewofQualityofCareinReproductiveHealthDefinitionsandMeasurements.aspx" TargetMode="External"/><Relationship Id="rId7" Type="http://schemas.openxmlformats.org/officeDocument/2006/relationships/hyperlink" Target="https://www.fhi360.org/sites/default/files/media/documents/resource-linkages-monitoring-tools.pdf" TargetMode="External"/><Relationship Id="rId12" Type="http://schemas.openxmlformats.org/officeDocument/2006/relationships/hyperlink" Target="https://www.engenderhealth.org/pubs/quality/cope-toolbook-rh-services.php" TargetMode="External"/><Relationship Id="rId17" Type="http://schemas.openxmlformats.org/officeDocument/2006/relationships/hyperlink" Target="https://www.fhi360.org/resource/checklists-screening-clients-who-want-initiate-use-lng-ius" TargetMode="External"/><Relationship Id="rId25" Type="http://schemas.openxmlformats.org/officeDocument/2006/relationships/hyperlink" Target="http://apps.who.int/iris/bitstream/10665/254662/1/WHO-RHR-17.04-eng.pdf?ua=1" TargetMode="External"/><Relationship Id="rId33" Type="http://schemas.openxmlformats.org/officeDocument/2006/relationships/hyperlink" Target="https://www.hiveonline.org/safer-conception-toolkit-for-hiv-affected-individuals-and-couples-and-healthcare-providers/" TargetMode="External"/><Relationship Id="rId38" Type="http://schemas.openxmlformats.org/officeDocument/2006/relationships/hyperlink" Target="https://www.globalhealthlearning.org/course/logistics-health-commodities" TargetMode="External"/><Relationship Id="rId46" Type="http://schemas.openxmlformats.org/officeDocument/2006/relationships/hyperlink" Target="http://champions4choice.org/2014/08/meeting-the-family-planning-needs-of-women-and-couples-affected-by-hiv/" TargetMode="External"/><Relationship Id="rId59" Type="http://schemas.openxmlformats.org/officeDocument/2006/relationships/printerSettings" Target="../printerSettings/printerSettings22.bin"/><Relationship Id="rId2" Type="http://schemas.openxmlformats.org/officeDocument/2006/relationships/hyperlink" Target="http://www.popcouncil.org/news/improving-quality-of-care-in-family-planning" TargetMode="External"/><Relationship Id="rId16" Type="http://schemas.openxmlformats.org/officeDocument/2006/relationships/hyperlink" Target="https://www.fhi360.org/sites/default/files/media/documents/checklist-iud-english.pdf" TargetMode="External"/><Relationship Id="rId20" Type="http://schemas.openxmlformats.org/officeDocument/2006/relationships/hyperlink" Target="https://www.fphandbook.org/sites/default/files/2017_english_chart.pdf" TargetMode="External"/><Relationship Id="rId29" Type="http://schemas.openxmlformats.org/officeDocument/2006/relationships/hyperlink" Target="https://www.usaid.gov/sites/default/files/documents/1864/Decreased-Contraceptive-Efficacy-508.pdf" TargetMode="External"/><Relationship Id="rId41" Type="http://schemas.openxmlformats.org/officeDocument/2006/relationships/hyperlink" Target="http://www.acquireproject.org/fileadmin/user_upload/ACQUIRE/Publications/FP-HIV-Integration_framework_final.pdf" TargetMode="External"/><Relationship Id="rId54" Type="http://schemas.openxmlformats.org/officeDocument/2006/relationships/hyperlink" Target="http://healthsystemshub.org/uploads/resource_file/attachment/203/Judith_Bruce_Quality_of_Care_Framework.pdf" TargetMode="External"/><Relationship Id="rId1" Type="http://schemas.openxmlformats.org/officeDocument/2006/relationships/hyperlink" Target="https://www.measureevaluation.org/resources/publications/tr-16-138" TargetMode="External"/><Relationship Id="rId6" Type="http://schemas.openxmlformats.org/officeDocument/2006/relationships/hyperlink" Target="http://www.psi.org/publication/making-your-health-services-youth-friendly-a-guide-for-program-planners-and-implementers/" TargetMode="External"/><Relationship Id="rId11" Type="http://schemas.openxmlformats.org/officeDocument/2006/relationships/hyperlink" Target="https://www.engenderhealth.org/pubs/quality/cope-handbook.php" TargetMode="External"/><Relationship Id="rId24" Type="http://schemas.openxmlformats.org/officeDocument/2006/relationships/hyperlink" Target="https://www.measureevaluation.org/resources/publications/ms-13-60" TargetMode="External"/><Relationship Id="rId32" Type="http://schemas.openxmlformats.org/officeDocument/2006/relationships/hyperlink" Target="https://www.ncbi.nlm.nih.gov/pmc/articles/PMC5378006/" TargetMode="External"/><Relationship Id="rId37" Type="http://schemas.openxmlformats.org/officeDocument/2006/relationships/hyperlink" Target="https://www.usaid.gov/sites/default/files/documents/1864/DELIVER-FP-HIV-Integration-Brief-508.pdf" TargetMode="External"/><Relationship Id="rId40" Type="http://schemas.openxmlformats.org/officeDocument/2006/relationships/hyperlink" Target="http://www.familyplanning2020.org/microsite/rightsinfp" TargetMode="External"/><Relationship Id="rId45" Type="http://schemas.openxmlformats.org/officeDocument/2006/relationships/hyperlink" Target="http://onlinelibrary.wiley.com/doi/10.1111/sifp.12020/full" TargetMode="External"/><Relationship Id="rId53" Type="http://schemas.openxmlformats.org/officeDocument/2006/relationships/hyperlink" Target="http://toolkit.srhhivlinkages.org/" TargetMode="External"/><Relationship Id="rId58" Type="http://schemas.openxmlformats.org/officeDocument/2006/relationships/hyperlink" Target="http://www.icmer.org/documentos/anticoncepcion/Quality%20of%20care%20checklist%20for%20providers-eng.pdf" TargetMode="External"/><Relationship Id="rId5" Type="http://schemas.openxmlformats.org/officeDocument/2006/relationships/hyperlink" Target="https://www.k4health.org/sites/default/files/positive_connections_1.pdf" TargetMode="External"/><Relationship Id="rId15" Type="http://schemas.openxmlformats.org/officeDocument/2006/relationships/hyperlink" Target="https://www.fhi360.org/sites/default/files/media/documents/checklist-dmpa-english.pdf" TargetMode="External"/><Relationship Id="rId23" Type="http://schemas.openxmlformats.org/officeDocument/2006/relationships/hyperlink" Target="https://www.advancingpartners.org/sites/default/files/sites/default/files/resources/apc_situation_analysis_fp_july-2015.pdf" TargetMode="External"/><Relationship Id="rId28" Type="http://schemas.openxmlformats.org/officeDocument/2006/relationships/hyperlink" Target="https://www.usaid.gov/sites/default/files/documents/1864/HC_ART-Brief.pdf" TargetMode="External"/><Relationship Id="rId36" Type="http://schemas.openxmlformats.org/officeDocument/2006/relationships/hyperlink" Target="http://www.jsi.com/JSIInternet/Inc/Common/_download_pub.cfm?id=11497&amp;lid=3" TargetMode="External"/><Relationship Id="rId49" Type="http://schemas.openxmlformats.org/officeDocument/2006/relationships/hyperlink" Target="https://www.ncbi.nlm.nih.gov/pmc/articles/PMC4052828/" TargetMode="External"/><Relationship Id="rId57" Type="http://schemas.openxmlformats.org/officeDocument/2006/relationships/hyperlink" Target="https://www.measureevaluation.org/resources/publications/ms-15-104" TargetMode="External"/><Relationship Id="rId10" Type="http://schemas.openxmlformats.org/officeDocument/2006/relationships/hyperlink" Target="https://www.msh.org/sites/msh.org/files/v2_n1_en.pdf" TargetMode="External"/><Relationship Id="rId19" Type="http://schemas.openxmlformats.org/officeDocument/2006/relationships/hyperlink" Target="https://www.fhi360.org/sites/default/files/media/documents/checklist-pregnancy-english.pdf" TargetMode="External"/><Relationship Id="rId31" Type="http://schemas.openxmlformats.org/officeDocument/2006/relationships/hyperlink" Target="https://www.k4health.org/sites/default/files/j48.pdf" TargetMode="External"/><Relationship Id="rId44" Type="http://schemas.openxmlformats.org/officeDocument/2006/relationships/hyperlink" Target="https://www.k4health.org/toolkits/fphivintegration" TargetMode="External"/><Relationship Id="rId52" Type="http://schemas.openxmlformats.org/officeDocument/2006/relationships/hyperlink" Target="http://www.who.int/reproductivehealth/publications/linkages/fp_hiv_strategic_considerations.pdf" TargetMode="External"/><Relationship Id="rId4" Type="http://schemas.openxmlformats.org/officeDocument/2006/relationships/hyperlink" Target="http://www.who.int/reproductivehealth/publications/gender_rights/srhr-women-hiv/en/" TargetMode="External"/><Relationship Id="rId9" Type="http://schemas.openxmlformats.org/officeDocument/2006/relationships/hyperlink" Target="http://apps.who.int/iris/bitstream/10665/90000/1/9789241506182_eng.pdf?ua=1" TargetMode="External"/><Relationship Id="rId14" Type="http://schemas.openxmlformats.org/officeDocument/2006/relationships/hyperlink" Target="https://www.fhi360.org/sites/default/files/media/documents/checklist-coc-english.pdf" TargetMode="External"/><Relationship Id="rId22" Type="http://schemas.openxmlformats.org/officeDocument/2006/relationships/hyperlink" Target="http://apps.who.int/iris/bitstream/10665/173585/1/9789241549257_eng.pdf?ua=1" TargetMode="External"/><Relationship Id="rId27" Type="http://schemas.openxmlformats.org/officeDocument/2006/relationships/hyperlink" Target="https://www.usaid.gov/sites/default/files/documents/1864/hormonal-contraception-and-HIV.pdf" TargetMode="External"/><Relationship Id="rId30" Type="http://schemas.openxmlformats.org/officeDocument/2006/relationships/hyperlink" Target="https://www.globalhealthlearning.org/course/family-planning-counseling" TargetMode="External"/><Relationship Id="rId35" Type="http://schemas.openxmlformats.org/officeDocument/2006/relationships/hyperlink" Target="https://www.youtube.com/watch?v=HpEj_sP9yJ4" TargetMode="External"/><Relationship Id="rId43" Type="http://schemas.openxmlformats.org/officeDocument/2006/relationships/hyperlink" Target="https://www.measureevaluation.org/resources/publications/tr-16-138" TargetMode="External"/><Relationship Id="rId48" Type="http://schemas.openxmlformats.org/officeDocument/2006/relationships/hyperlink" Target="https://www.globalhealthlearning.org/course/family-planning-and-hiv-service-integration" TargetMode="External"/><Relationship Id="rId56" Type="http://schemas.openxmlformats.org/officeDocument/2006/relationships/hyperlink" Target="http://pdf.usaid.gov/pdf_docs/Pnach661.pdf" TargetMode="External"/><Relationship Id="rId8" Type="http://schemas.openxmlformats.org/officeDocument/2006/relationships/hyperlink" Target="http://www.who.int/reproductivehealth/publications/family_planning/MEC-5/en/" TargetMode="External"/><Relationship Id="rId51" Type="http://schemas.openxmlformats.org/officeDocument/2006/relationships/hyperlink" Target="http://www.who.int/bulletin/volumes/87/11/08-059360/en/" TargetMode="External"/><Relationship Id="rId3" Type="http://schemas.openxmlformats.org/officeDocument/2006/relationships/hyperlink" Target="http://www.prb.org/Publications/Reports/2002/NewPerspectivesonQualityofCareSeries.aspx"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6" Type="http://schemas.openxmlformats.org/officeDocument/2006/relationships/ctrlProp" Target="../ctrlProps/ctrlProp478.xml"/><Relationship Id="rId117" Type="http://schemas.openxmlformats.org/officeDocument/2006/relationships/ctrlProp" Target="../ctrlProps/ctrlProp569.xml"/><Relationship Id="rId21" Type="http://schemas.openxmlformats.org/officeDocument/2006/relationships/ctrlProp" Target="../ctrlProps/ctrlProp473.xml"/><Relationship Id="rId42" Type="http://schemas.openxmlformats.org/officeDocument/2006/relationships/ctrlProp" Target="../ctrlProps/ctrlProp494.xml"/><Relationship Id="rId47" Type="http://schemas.openxmlformats.org/officeDocument/2006/relationships/ctrlProp" Target="../ctrlProps/ctrlProp499.xml"/><Relationship Id="rId63" Type="http://schemas.openxmlformats.org/officeDocument/2006/relationships/ctrlProp" Target="../ctrlProps/ctrlProp515.xml"/><Relationship Id="rId68" Type="http://schemas.openxmlformats.org/officeDocument/2006/relationships/ctrlProp" Target="../ctrlProps/ctrlProp520.xml"/><Relationship Id="rId84" Type="http://schemas.openxmlformats.org/officeDocument/2006/relationships/ctrlProp" Target="../ctrlProps/ctrlProp536.xml"/><Relationship Id="rId89" Type="http://schemas.openxmlformats.org/officeDocument/2006/relationships/ctrlProp" Target="../ctrlProps/ctrlProp541.xml"/><Relationship Id="rId112" Type="http://schemas.openxmlformats.org/officeDocument/2006/relationships/ctrlProp" Target="../ctrlProps/ctrlProp564.xml"/><Relationship Id="rId133" Type="http://schemas.openxmlformats.org/officeDocument/2006/relationships/ctrlProp" Target="../ctrlProps/ctrlProp585.xml"/><Relationship Id="rId138" Type="http://schemas.openxmlformats.org/officeDocument/2006/relationships/ctrlProp" Target="../ctrlProps/ctrlProp590.xml"/><Relationship Id="rId154" Type="http://schemas.openxmlformats.org/officeDocument/2006/relationships/ctrlProp" Target="../ctrlProps/ctrlProp606.xml"/><Relationship Id="rId159" Type="http://schemas.openxmlformats.org/officeDocument/2006/relationships/ctrlProp" Target="../ctrlProps/ctrlProp611.xml"/><Relationship Id="rId175" Type="http://schemas.openxmlformats.org/officeDocument/2006/relationships/ctrlProp" Target="../ctrlProps/ctrlProp627.xml"/><Relationship Id="rId170" Type="http://schemas.openxmlformats.org/officeDocument/2006/relationships/ctrlProp" Target="../ctrlProps/ctrlProp622.xml"/><Relationship Id="rId16" Type="http://schemas.openxmlformats.org/officeDocument/2006/relationships/ctrlProp" Target="../ctrlProps/ctrlProp468.xml"/><Relationship Id="rId107" Type="http://schemas.openxmlformats.org/officeDocument/2006/relationships/ctrlProp" Target="../ctrlProps/ctrlProp559.xml"/><Relationship Id="rId11" Type="http://schemas.openxmlformats.org/officeDocument/2006/relationships/ctrlProp" Target="../ctrlProps/ctrlProp463.xml"/><Relationship Id="rId32" Type="http://schemas.openxmlformats.org/officeDocument/2006/relationships/ctrlProp" Target="../ctrlProps/ctrlProp484.xml"/><Relationship Id="rId37" Type="http://schemas.openxmlformats.org/officeDocument/2006/relationships/ctrlProp" Target="../ctrlProps/ctrlProp489.xml"/><Relationship Id="rId53" Type="http://schemas.openxmlformats.org/officeDocument/2006/relationships/ctrlProp" Target="../ctrlProps/ctrlProp505.xml"/><Relationship Id="rId58" Type="http://schemas.openxmlformats.org/officeDocument/2006/relationships/ctrlProp" Target="../ctrlProps/ctrlProp510.xml"/><Relationship Id="rId74" Type="http://schemas.openxmlformats.org/officeDocument/2006/relationships/ctrlProp" Target="../ctrlProps/ctrlProp526.xml"/><Relationship Id="rId79" Type="http://schemas.openxmlformats.org/officeDocument/2006/relationships/ctrlProp" Target="../ctrlProps/ctrlProp531.xml"/><Relationship Id="rId102" Type="http://schemas.openxmlformats.org/officeDocument/2006/relationships/ctrlProp" Target="../ctrlProps/ctrlProp554.xml"/><Relationship Id="rId123" Type="http://schemas.openxmlformats.org/officeDocument/2006/relationships/ctrlProp" Target="../ctrlProps/ctrlProp575.xml"/><Relationship Id="rId128" Type="http://schemas.openxmlformats.org/officeDocument/2006/relationships/ctrlProp" Target="../ctrlProps/ctrlProp580.xml"/><Relationship Id="rId144" Type="http://schemas.openxmlformats.org/officeDocument/2006/relationships/ctrlProp" Target="../ctrlProps/ctrlProp596.xml"/><Relationship Id="rId149" Type="http://schemas.openxmlformats.org/officeDocument/2006/relationships/ctrlProp" Target="../ctrlProps/ctrlProp601.xml"/><Relationship Id="rId5" Type="http://schemas.openxmlformats.org/officeDocument/2006/relationships/ctrlProp" Target="../ctrlProps/ctrlProp457.xml"/><Relationship Id="rId90" Type="http://schemas.openxmlformats.org/officeDocument/2006/relationships/ctrlProp" Target="../ctrlProps/ctrlProp542.xml"/><Relationship Id="rId95" Type="http://schemas.openxmlformats.org/officeDocument/2006/relationships/ctrlProp" Target="../ctrlProps/ctrlProp547.xml"/><Relationship Id="rId160" Type="http://schemas.openxmlformats.org/officeDocument/2006/relationships/ctrlProp" Target="../ctrlProps/ctrlProp612.xml"/><Relationship Id="rId165" Type="http://schemas.openxmlformats.org/officeDocument/2006/relationships/ctrlProp" Target="../ctrlProps/ctrlProp617.xml"/><Relationship Id="rId22" Type="http://schemas.openxmlformats.org/officeDocument/2006/relationships/ctrlProp" Target="../ctrlProps/ctrlProp474.xml"/><Relationship Id="rId27" Type="http://schemas.openxmlformats.org/officeDocument/2006/relationships/ctrlProp" Target="../ctrlProps/ctrlProp479.xml"/><Relationship Id="rId43" Type="http://schemas.openxmlformats.org/officeDocument/2006/relationships/ctrlProp" Target="../ctrlProps/ctrlProp495.xml"/><Relationship Id="rId48" Type="http://schemas.openxmlformats.org/officeDocument/2006/relationships/ctrlProp" Target="../ctrlProps/ctrlProp500.xml"/><Relationship Id="rId64" Type="http://schemas.openxmlformats.org/officeDocument/2006/relationships/ctrlProp" Target="../ctrlProps/ctrlProp516.xml"/><Relationship Id="rId69" Type="http://schemas.openxmlformats.org/officeDocument/2006/relationships/ctrlProp" Target="../ctrlProps/ctrlProp521.xml"/><Relationship Id="rId113" Type="http://schemas.openxmlformats.org/officeDocument/2006/relationships/ctrlProp" Target="../ctrlProps/ctrlProp565.xml"/><Relationship Id="rId118" Type="http://schemas.openxmlformats.org/officeDocument/2006/relationships/ctrlProp" Target="../ctrlProps/ctrlProp570.xml"/><Relationship Id="rId134" Type="http://schemas.openxmlformats.org/officeDocument/2006/relationships/ctrlProp" Target="../ctrlProps/ctrlProp586.xml"/><Relationship Id="rId139" Type="http://schemas.openxmlformats.org/officeDocument/2006/relationships/ctrlProp" Target="../ctrlProps/ctrlProp591.xml"/><Relationship Id="rId80" Type="http://schemas.openxmlformats.org/officeDocument/2006/relationships/ctrlProp" Target="../ctrlProps/ctrlProp532.xml"/><Relationship Id="rId85" Type="http://schemas.openxmlformats.org/officeDocument/2006/relationships/ctrlProp" Target="../ctrlProps/ctrlProp537.xml"/><Relationship Id="rId150" Type="http://schemas.openxmlformats.org/officeDocument/2006/relationships/ctrlProp" Target="../ctrlProps/ctrlProp602.xml"/><Relationship Id="rId155" Type="http://schemas.openxmlformats.org/officeDocument/2006/relationships/ctrlProp" Target="../ctrlProps/ctrlProp607.xml"/><Relationship Id="rId171" Type="http://schemas.openxmlformats.org/officeDocument/2006/relationships/ctrlProp" Target="../ctrlProps/ctrlProp623.xml"/><Relationship Id="rId176" Type="http://schemas.openxmlformats.org/officeDocument/2006/relationships/ctrlProp" Target="../ctrlProps/ctrlProp628.xml"/><Relationship Id="rId12" Type="http://schemas.openxmlformats.org/officeDocument/2006/relationships/ctrlProp" Target="../ctrlProps/ctrlProp464.xml"/><Relationship Id="rId17" Type="http://schemas.openxmlformats.org/officeDocument/2006/relationships/ctrlProp" Target="../ctrlProps/ctrlProp469.xml"/><Relationship Id="rId33" Type="http://schemas.openxmlformats.org/officeDocument/2006/relationships/ctrlProp" Target="../ctrlProps/ctrlProp485.xml"/><Relationship Id="rId38" Type="http://schemas.openxmlformats.org/officeDocument/2006/relationships/ctrlProp" Target="../ctrlProps/ctrlProp490.xml"/><Relationship Id="rId59" Type="http://schemas.openxmlformats.org/officeDocument/2006/relationships/ctrlProp" Target="../ctrlProps/ctrlProp511.xml"/><Relationship Id="rId103" Type="http://schemas.openxmlformats.org/officeDocument/2006/relationships/ctrlProp" Target="../ctrlProps/ctrlProp555.xml"/><Relationship Id="rId108" Type="http://schemas.openxmlformats.org/officeDocument/2006/relationships/ctrlProp" Target="../ctrlProps/ctrlProp560.xml"/><Relationship Id="rId124" Type="http://schemas.openxmlformats.org/officeDocument/2006/relationships/ctrlProp" Target="../ctrlProps/ctrlProp576.xml"/><Relationship Id="rId129" Type="http://schemas.openxmlformats.org/officeDocument/2006/relationships/ctrlProp" Target="../ctrlProps/ctrlProp581.xml"/><Relationship Id="rId54" Type="http://schemas.openxmlformats.org/officeDocument/2006/relationships/ctrlProp" Target="../ctrlProps/ctrlProp506.xml"/><Relationship Id="rId70" Type="http://schemas.openxmlformats.org/officeDocument/2006/relationships/ctrlProp" Target="../ctrlProps/ctrlProp522.xml"/><Relationship Id="rId75" Type="http://schemas.openxmlformats.org/officeDocument/2006/relationships/ctrlProp" Target="../ctrlProps/ctrlProp527.xml"/><Relationship Id="rId91" Type="http://schemas.openxmlformats.org/officeDocument/2006/relationships/ctrlProp" Target="../ctrlProps/ctrlProp543.xml"/><Relationship Id="rId96" Type="http://schemas.openxmlformats.org/officeDocument/2006/relationships/ctrlProp" Target="../ctrlProps/ctrlProp548.xml"/><Relationship Id="rId140" Type="http://schemas.openxmlformats.org/officeDocument/2006/relationships/ctrlProp" Target="../ctrlProps/ctrlProp592.xml"/><Relationship Id="rId145" Type="http://schemas.openxmlformats.org/officeDocument/2006/relationships/ctrlProp" Target="../ctrlProps/ctrlProp597.xml"/><Relationship Id="rId161" Type="http://schemas.openxmlformats.org/officeDocument/2006/relationships/ctrlProp" Target="../ctrlProps/ctrlProp613.xml"/><Relationship Id="rId166" Type="http://schemas.openxmlformats.org/officeDocument/2006/relationships/ctrlProp" Target="../ctrlProps/ctrlProp618.xml"/><Relationship Id="rId1" Type="http://schemas.openxmlformats.org/officeDocument/2006/relationships/printerSettings" Target="../printerSettings/printerSettings24.bin"/><Relationship Id="rId6" Type="http://schemas.openxmlformats.org/officeDocument/2006/relationships/ctrlProp" Target="../ctrlProps/ctrlProp458.xml"/><Relationship Id="rId23" Type="http://schemas.openxmlformats.org/officeDocument/2006/relationships/ctrlProp" Target="../ctrlProps/ctrlProp475.xml"/><Relationship Id="rId28" Type="http://schemas.openxmlformats.org/officeDocument/2006/relationships/ctrlProp" Target="../ctrlProps/ctrlProp480.xml"/><Relationship Id="rId49" Type="http://schemas.openxmlformats.org/officeDocument/2006/relationships/ctrlProp" Target="../ctrlProps/ctrlProp501.xml"/><Relationship Id="rId114" Type="http://schemas.openxmlformats.org/officeDocument/2006/relationships/ctrlProp" Target="../ctrlProps/ctrlProp566.xml"/><Relationship Id="rId119" Type="http://schemas.openxmlformats.org/officeDocument/2006/relationships/ctrlProp" Target="../ctrlProps/ctrlProp571.xml"/><Relationship Id="rId10" Type="http://schemas.openxmlformats.org/officeDocument/2006/relationships/ctrlProp" Target="../ctrlProps/ctrlProp462.xml"/><Relationship Id="rId31" Type="http://schemas.openxmlformats.org/officeDocument/2006/relationships/ctrlProp" Target="../ctrlProps/ctrlProp483.xml"/><Relationship Id="rId44" Type="http://schemas.openxmlformats.org/officeDocument/2006/relationships/ctrlProp" Target="../ctrlProps/ctrlProp496.xml"/><Relationship Id="rId52" Type="http://schemas.openxmlformats.org/officeDocument/2006/relationships/ctrlProp" Target="../ctrlProps/ctrlProp504.xml"/><Relationship Id="rId60" Type="http://schemas.openxmlformats.org/officeDocument/2006/relationships/ctrlProp" Target="../ctrlProps/ctrlProp512.xml"/><Relationship Id="rId65" Type="http://schemas.openxmlformats.org/officeDocument/2006/relationships/ctrlProp" Target="../ctrlProps/ctrlProp517.xml"/><Relationship Id="rId73" Type="http://schemas.openxmlformats.org/officeDocument/2006/relationships/ctrlProp" Target="../ctrlProps/ctrlProp525.xml"/><Relationship Id="rId78" Type="http://schemas.openxmlformats.org/officeDocument/2006/relationships/ctrlProp" Target="../ctrlProps/ctrlProp530.xml"/><Relationship Id="rId81" Type="http://schemas.openxmlformats.org/officeDocument/2006/relationships/ctrlProp" Target="../ctrlProps/ctrlProp533.xml"/><Relationship Id="rId86" Type="http://schemas.openxmlformats.org/officeDocument/2006/relationships/ctrlProp" Target="../ctrlProps/ctrlProp538.xml"/><Relationship Id="rId94" Type="http://schemas.openxmlformats.org/officeDocument/2006/relationships/ctrlProp" Target="../ctrlProps/ctrlProp546.xml"/><Relationship Id="rId99" Type="http://schemas.openxmlformats.org/officeDocument/2006/relationships/ctrlProp" Target="../ctrlProps/ctrlProp551.xml"/><Relationship Id="rId101" Type="http://schemas.openxmlformats.org/officeDocument/2006/relationships/ctrlProp" Target="../ctrlProps/ctrlProp553.xml"/><Relationship Id="rId122" Type="http://schemas.openxmlformats.org/officeDocument/2006/relationships/ctrlProp" Target="../ctrlProps/ctrlProp574.xml"/><Relationship Id="rId130" Type="http://schemas.openxmlformats.org/officeDocument/2006/relationships/ctrlProp" Target="../ctrlProps/ctrlProp582.xml"/><Relationship Id="rId135" Type="http://schemas.openxmlformats.org/officeDocument/2006/relationships/ctrlProp" Target="../ctrlProps/ctrlProp587.xml"/><Relationship Id="rId143" Type="http://schemas.openxmlformats.org/officeDocument/2006/relationships/ctrlProp" Target="../ctrlProps/ctrlProp595.xml"/><Relationship Id="rId148" Type="http://schemas.openxmlformats.org/officeDocument/2006/relationships/ctrlProp" Target="../ctrlProps/ctrlProp600.xml"/><Relationship Id="rId151" Type="http://schemas.openxmlformats.org/officeDocument/2006/relationships/ctrlProp" Target="../ctrlProps/ctrlProp603.xml"/><Relationship Id="rId156" Type="http://schemas.openxmlformats.org/officeDocument/2006/relationships/ctrlProp" Target="../ctrlProps/ctrlProp608.xml"/><Relationship Id="rId164" Type="http://schemas.openxmlformats.org/officeDocument/2006/relationships/ctrlProp" Target="../ctrlProps/ctrlProp616.xml"/><Relationship Id="rId169" Type="http://schemas.openxmlformats.org/officeDocument/2006/relationships/ctrlProp" Target="../ctrlProps/ctrlProp621.xml"/><Relationship Id="rId4" Type="http://schemas.openxmlformats.org/officeDocument/2006/relationships/ctrlProp" Target="../ctrlProps/ctrlProp456.xml"/><Relationship Id="rId9" Type="http://schemas.openxmlformats.org/officeDocument/2006/relationships/ctrlProp" Target="../ctrlProps/ctrlProp461.xml"/><Relationship Id="rId172" Type="http://schemas.openxmlformats.org/officeDocument/2006/relationships/ctrlProp" Target="../ctrlProps/ctrlProp624.xml"/><Relationship Id="rId13" Type="http://schemas.openxmlformats.org/officeDocument/2006/relationships/ctrlProp" Target="../ctrlProps/ctrlProp465.xml"/><Relationship Id="rId18" Type="http://schemas.openxmlformats.org/officeDocument/2006/relationships/ctrlProp" Target="../ctrlProps/ctrlProp470.xml"/><Relationship Id="rId39" Type="http://schemas.openxmlformats.org/officeDocument/2006/relationships/ctrlProp" Target="../ctrlProps/ctrlProp491.xml"/><Relationship Id="rId109" Type="http://schemas.openxmlformats.org/officeDocument/2006/relationships/ctrlProp" Target="../ctrlProps/ctrlProp561.xml"/><Relationship Id="rId34" Type="http://schemas.openxmlformats.org/officeDocument/2006/relationships/ctrlProp" Target="../ctrlProps/ctrlProp486.xml"/><Relationship Id="rId50" Type="http://schemas.openxmlformats.org/officeDocument/2006/relationships/ctrlProp" Target="../ctrlProps/ctrlProp502.xml"/><Relationship Id="rId55" Type="http://schemas.openxmlformats.org/officeDocument/2006/relationships/ctrlProp" Target="../ctrlProps/ctrlProp507.xml"/><Relationship Id="rId76" Type="http://schemas.openxmlformats.org/officeDocument/2006/relationships/ctrlProp" Target="../ctrlProps/ctrlProp528.xml"/><Relationship Id="rId97" Type="http://schemas.openxmlformats.org/officeDocument/2006/relationships/ctrlProp" Target="../ctrlProps/ctrlProp549.xml"/><Relationship Id="rId104" Type="http://schemas.openxmlformats.org/officeDocument/2006/relationships/ctrlProp" Target="../ctrlProps/ctrlProp556.xml"/><Relationship Id="rId120" Type="http://schemas.openxmlformats.org/officeDocument/2006/relationships/ctrlProp" Target="../ctrlProps/ctrlProp572.xml"/><Relationship Id="rId125" Type="http://schemas.openxmlformats.org/officeDocument/2006/relationships/ctrlProp" Target="../ctrlProps/ctrlProp577.xml"/><Relationship Id="rId141" Type="http://schemas.openxmlformats.org/officeDocument/2006/relationships/ctrlProp" Target="../ctrlProps/ctrlProp593.xml"/><Relationship Id="rId146" Type="http://schemas.openxmlformats.org/officeDocument/2006/relationships/ctrlProp" Target="../ctrlProps/ctrlProp598.xml"/><Relationship Id="rId167" Type="http://schemas.openxmlformats.org/officeDocument/2006/relationships/ctrlProp" Target="../ctrlProps/ctrlProp619.xml"/><Relationship Id="rId7" Type="http://schemas.openxmlformats.org/officeDocument/2006/relationships/ctrlProp" Target="../ctrlProps/ctrlProp459.xml"/><Relationship Id="rId71" Type="http://schemas.openxmlformats.org/officeDocument/2006/relationships/ctrlProp" Target="../ctrlProps/ctrlProp523.xml"/><Relationship Id="rId92" Type="http://schemas.openxmlformats.org/officeDocument/2006/relationships/ctrlProp" Target="../ctrlProps/ctrlProp544.xml"/><Relationship Id="rId162" Type="http://schemas.openxmlformats.org/officeDocument/2006/relationships/ctrlProp" Target="../ctrlProps/ctrlProp614.xml"/><Relationship Id="rId2" Type="http://schemas.openxmlformats.org/officeDocument/2006/relationships/drawing" Target="../drawings/drawing21.xml"/><Relationship Id="rId29" Type="http://schemas.openxmlformats.org/officeDocument/2006/relationships/ctrlProp" Target="../ctrlProps/ctrlProp481.xml"/><Relationship Id="rId24" Type="http://schemas.openxmlformats.org/officeDocument/2006/relationships/ctrlProp" Target="../ctrlProps/ctrlProp476.xml"/><Relationship Id="rId40" Type="http://schemas.openxmlformats.org/officeDocument/2006/relationships/ctrlProp" Target="../ctrlProps/ctrlProp492.xml"/><Relationship Id="rId45" Type="http://schemas.openxmlformats.org/officeDocument/2006/relationships/ctrlProp" Target="../ctrlProps/ctrlProp497.xml"/><Relationship Id="rId66" Type="http://schemas.openxmlformats.org/officeDocument/2006/relationships/ctrlProp" Target="../ctrlProps/ctrlProp518.xml"/><Relationship Id="rId87" Type="http://schemas.openxmlformats.org/officeDocument/2006/relationships/ctrlProp" Target="../ctrlProps/ctrlProp539.xml"/><Relationship Id="rId110" Type="http://schemas.openxmlformats.org/officeDocument/2006/relationships/ctrlProp" Target="../ctrlProps/ctrlProp562.xml"/><Relationship Id="rId115" Type="http://schemas.openxmlformats.org/officeDocument/2006/relationships/ctrlProp" Target="../ctrlProps/ctrlProp567.xml"/><Relationship Id="rId131" Type="http://schemas.openxmlformats.org/officeDocument/2006/relationships/ctrlProp" Target="../ctrlProps/ctrlProp583.xml"/><Relationship Id="rId136" Type="http://schemas.openxmlformats.org/officeDocument/2006/relationships/ctrlProp" Target="../ctrlProps/ctrlProp588.xml"/><Relationship Id="rId157" Type="http://schemas.openxmlformats.org/officeDocument/2006/relationships/ctrlProp" Target="../ctrlProps/ctrlProp609.xml"/><Relationship Id="rId61" Type="http://schemas.openxmlformats.org/officeDocument/2006/relationships/ctrlProp" Target="../ctrlProps/ctrlProp513.xml"/><Relationship Id="rId82" Type="http://schemas.openxmlformats.org/officeDocument/2006/relationships/ctrlProp" Target="../ctrlProps/ctrlProp534.xml"/><Relationship Id="rId152" Type="http://schemas.openxmlformats.org/officeDocument/2006/relationships/ctrlProp" Target="../ctrlProps/ctrlProp604.xml"/><Relationship Id="rId173" Type="http://schemas.openxmlformats.org/officeDocument/2006/relationships/ctrlProp" Target="../ctrlProps/ctrlProp625.xml"/><Relationship Id="rId19" Type="http://schemas.openxmlformats.org/officeDocument/2006/relationships/ctrlProp" Target="../ctrlProps/ctrlProp471.xml"/><Relationship Id="rId14" Type="http://schemas.openxmlformats.org/officeDocument/2006/relationships/ctrlProp" Target="../ctrlProps/ctrlProp466.xml"/><Relationship Id="rId30" Type="http://schemas.openxmlformats.org/officeDocument/2006/relationships/ctrlProp" Target="../ctrlProps/ctrlProp482.xml"/><Relationship Id="rId35" Type="http://schemas.openxmlformats.org/officeDocument/2006/relationships/ctrlProp" Target="../ctrlProps/ctrlProp487.xml"/><Relationship Id="rId56" Type="http://schemas.openxmlformats.org/officeDocument/2006/relationships/ctrlProp" Target="../ctrlProps/ctrlProp508.xml"/><Relationship Id="rId77" Type="http://schemas.openxmlformats.org/officeDocument/2006/relationships/ctrlProp" Target="../ctrlProps/ctrlProp529.xml"/><Relationship Id="rId100" Type="http://schemas.openxmlformats.org/officeDocument/2006/relationships/ctrlProp" Target="../ctrlProps/ctrlProp552.xml"/><Relationship Id="rId105" Type="http://schemas.openxmlformats.org/officeDocument/2006/relationships/ctrlProp" Target="../ctrlProps/ctrlProp557.xml"/><Relationship Id="rId126" Type="http://schemas.openxmlformats.org/officeDocument/2006/relationships/ctrlProp" Target="../ctrlProps/ctrlProp578.xml"/><Relationship Id="rId147" Type="http://schemas.openxmlformats.org/officeDocument/2006/relationships/ctrlProp" Target="../ctrlProps/ctrlProp599.xml"/><Relationship Id="rId168" Type="http://schemas.openxmlformats.org/officeDocument/2006/relationships/ctrlProp" Target="../ctrlProps/ctrlProp620.xml"/><Relationship Id="rId8" Type="http://schemas.openxmlformats.org/officeDocument/2006/relationships/ctrlProp" Target="../ctrlProps/ctrlProp460.xml"/><Relationship Id="rId51" Type="http://schemas.openxmlformats.org/officeDocument/2006/relationships/ctrlProp" Target="../ctrlProps/ctrlProp503.xml"/><Relationship Id="rId72" Type="http://schemas.openxmlformats.org/officeDocument/2006/relationships/ctrlProp" Target="../ctrlProps/ctrlProp524.xml"/><Relationship Id="rId93" Type="http://schemas.openxmlformats.org/officeDocument/2006/relationships/ctrlProp" Target="../ctrlProps/ctrlProp545.xml"/><Relationship Id="rId98" Type="http://schemas.openxmlformats.org/officeDocument/2006/relationships/ctrlProp" Target="../ctrlProps/ctrlProp550.xml"/><Relationship Id="rId121" Type="http://schemas.openxmlformats.org/officeDocument/2006/relationships/ctrlProp" Target="../ctrlProps/ctrlProp573.xml"/><Relationship Id="rId142" Type="http://schemas.openxmlformats.org/officeDocument/2006/relationships/ctrlProp" Target="../ctrlProps/ctrlProp594.xml"/><Relationship Id="rId163" Type="http://schemas.openxmlformats.org/officeDocument/2006/relationships/ctrlProp" Target="../ctrlProps/ctrlProp615.xml"/><Relationship Id="rId3" Type="http://schemas.openxmlformats.org/officeDocument/2006/relationships/vmlDrawing" Target="../drawings/vmlDrawing9.vml"/><Relationship Id="rId25" Type="http://schemas.openxmlformats.org/officeDocument/2006/relationships/ctrlProp" Target="../ctrlProps/ctrlProp477.xml"/><Relationship Id="rId46" Type="http://schemas.openxmlformats.org/officeDocument/2006/relationships/ctrlProp" Target="../ctrlProps/ctrlProp498.xml"/><Relationship Id="rId67" Type="http://schemas.openxmlformats.org/officeDocument/2006/relationships/ctrlProp" Target="../ctrlProps/ctrlProp519.xml"/><Relationship Id="rId116" Type="http://schemas.openxmlformats.org/officeDocument/2006/relationships/ctrlProp" Target="../ctrlProps/ctrlProp568.xml"/><Relationship Id="rId137" Type="http://schemas.openxmlformats.org/officeDocument/2006/relationships/ctrlProp" Target="../ctrlProps/ctrlProp589.xml"/><Relationship Id="rId158" Type="http://schemas.openxmlformats.org/officeDocument/2006/relationships/ctrlProp" Target="../ctrlProps/ctrlProp610.xml"/><Relationship Id="rId20" Type="http://schemas.openxmlformats.org/officeDocument/2006/relationships/ctrlProp" Target="../ctrlProps/ctrlProp472.xml"/><Relationship Id="rId41" Type="http://schemas.openxmlformats.org/officeDocument/2006/relationships/ctrlProp" Target="../ctrlProps/ctrlProp493.xml"/><Relationship Id="rId62" Type="http://schemas.openxmlformats.org/officeDocument/2006/relationships/ctrlProp" Target="../ctrlProps/ctrlProp514.xml"/><Relationship Id="rId83" Type="http://schemas.openxmlformats.org/officeDocument/2006/relationships/ctrlProp" Target="../ctrlProps/ctrlProp535.xml"/><Relationship Id="rId88" Type="http://schemas.openxmlformats.org/officeDocument/2006/relationships/ctrlProp" Target="../ctrlProps/ctrlProp540.xml"/><Relationship Id="rId111" Type="http://schemas.openxmlformats.org/officeDocument/2006/relationships/ctrlProp" Target="../ctrlProps/ctrlProp563.xml"/><Relationship Id="rId132" Type="http://schemas.openxmlformats.org/officeDocument/2006/relationships/ctrlProp" Target="../ctrlProps/ctrlProp584.xml"/><Relationship Id="rId153" Type="http://schemas.openxmlformats.org/officeDocument/2006/relationships/ctrlProp" Target="../ctrlProps/ctrlProp605.xml"/><Relationship Id="rId174" Type="http://schemas.openxmlformats.org/officeDocument/2006/relationships/ctrlProp" Target="../ctrlProps/ctrlProp626.xml"/><Relationship Id="rId15" Type="http://schemas.openxmlformats.org/officeDocument/2006/relationships/ctrlProp" Target="../ctrlProps/ctrlProp467.xml"/><Relationship Id="rId36" Type="http://schemas.openxmlformats.org/officeDocument/2006/relationships/ctrlProp" Target="../ctrlProps/ctrlProp488.xml"/><Relationship Id="rId57" Type="http://schemas.openxmlformats.org/officeDocument/2006/relationships/ctrlProp" Target="../ctrlProps/ctrlProp509.xml"/><Relationship Id="rId106" Type="http://schemas.openxmlformats.org/officeDocument/2006/relationships/ctrlProp" Target="../ctrlProps/ctrlProp558.xml"/><Relationship Id="rId127" Type="http://schemas.openxmlformats.org/officeDocument/2006/relationships/ctrlProp" Target="../ctrlProps/ctrlProp57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0.xml"/><Relationship Id="rId13" Type="http://schemas.openxmlformats.org/officeDocument/2006/relationships/ctrlProp" Target="../ctrlProps/ctrlProp35.xml"/><Relationship Id="rId18" Type="http://schemas.openxmlformats.org/officeDocument/2006/relationships/ctrlProp" Target="../ctrlProps/ctrlProp40.xml"/><Relationship Id="rId26" Type="http://schemas.openxmlformats.org/officeDocument/2006/relationships/ctrlProp" Target="../ctrlProps/ctrlProp48.xml"/><Relationship Id="rId3" Type="http://schemas.openxmlformats.org/officeDocument/2006/relationships/vmlDrawing" Target="../drawings/vmlDrawing2.vml"/><Relationship Id="rId21" Type="http://schemas.openxmlformats.org/officeDocument/2006/relationships/ctrlProp" Target="../ctrlProps/ctrlProp43.xml"/><Relationship Id="rId7" Type="http://schemas.openxmlformats.org/officeDocument/2006/relationships/ctrlProp" Target="../ctrlProps/ctrlProp29.xml"/><Relationship Id="rId12" Type="http://schemas.openxmlformats.org/officeDocument/2006/relationships/ctrlProp" Target="../ctrlProps/ctrlProp34.xml"/><Relationship Id="rId17" Type="http://schemas.openxmlformats.org/officeDocument/2006/relationships/ctrlProp" Target="../ctrlProps/ctrlProp39.xml"/><Relationship Id="rId25" Type="http://schemas.openxmlformats.org/officeDocument/2006/relationships/ctrlProp" Target="../ctrlProps/ctrlProp47.xml"/><Relationship Id="rId2" Type="http://schemas.openxmlformats.org/officeDocument/2006/relationships/drawing" Target="../drawings/drawing5.xml"/><Relationship Id="rId16" Type="http://schemas.openxmlformats.org/officeDocument/2006/relationships/ctrlProp" Target="../ctrlProps/ctrlProp38.xml"/><Relationship Id="rId20" Type="http://schemas.openxmlformats.org/officeDocument/2006/relationships/ctrlProp" Target="../ctrlProps/ctrlProp42.xml"/><Relationship Id="rId29" Type="http://schemas.openxmlformats.org/officeDocument/2006/relationships/ctrlProp" Target="../ctrlProps/ctrlProp51.xml"/><Relationship Id="rId1" Type="http://schemas.openxmlformats.org/officeDocument/2006/relationships/printerSettings" Target="../printerSettings/printerSettings6.bin"/><Relationship Id="rId6" Type="http://schemas.openxmlformats.org/officeDocument/2006/relationships/ctrlProp" Target="../ctrlProps/ctrlProp28.xml"/><Relationship Id="rId11" Type="http://schemas.openxmlformats.org/officeDocument/2006/relationships/ctrlProp" Target="../ctrlProps/ctrlProp33.xml"/><Relationship Id="rId24" Type="http://schemas.openxmlformats.org/officeDocument/2006/relationships/ctrlProp" Target="../ctrlProps/ctrlProp46.xml"/><Relationship Id="rId5" Type="http://schemas.openxmlformats.org/officeDocument/2006/relationships/ctrlProp" Target="../ctrlProps/ctrlProp27.xml"/><Relationship Id="rId15" Type="http://schemas.openxmlformats.org/officeDocument/2006/relationships/ctrlProp" Target="../ctrlProps/ctrlProp37.xml"/><Relationship Id="rId23" Type="http://schemas.openxmlformats.org/officeDocument/2006/relationships/ctrlProp" Target="../ctrlProps/ctrlProp45.xml"/><Relationship Id="rId28" Type="http://schemas.openxmlformats.org/officeDocument/2006/relationships/ctrlProp" Target="../ctrlProps/ctrlProp50.xml"/><Relationship Id="rId10" Type="http://schemas.openxmlformats.org/officeDocument/2006/relationships/ctrlProp" Target="../ctrlProps/ctrlProp32.xml"/><Relationship Id="rId19" Type="http://schemas.openxmlformats.org/officeDocument/2006/relationships/ctrlProp" Target="../ctrlProps/ctrlProp41.xml"/><Relationship Id="rId4" Type="http://schemas.openxmlformats.org/officeDocument/2006/relationships/ctrlProp" Target="../ctrlProps/ctrlProp26.xml"/><Relationship Id="rId9" Type="http://schemas.openxmlformats.org/officeDocument/2006/relationships/ctrlProp" Target="../ctrlProps/ctrlProp31.xml"/><Relationship Id="rId14" Type="http://schemas.openxmlformats.org/officeDocument/2006/relationships/ctrlProp" Target="../ctrlProps/ctrlProp36.xml"/><Relationship Id="rId22" Type="http://schemas.openxmlformats.org/officeDocument/2006/relationships/ctrlProp" Target="../ctrlProps/ctrlProp44.xml"/><Relationship Id="rId27" Type="http://schemas.openxmlformats.org/officeDocument/2006/relationships/ctrlProp" Target="../ctrlProps/ctrlProp49.xml"/><Relationship Id="rId30" Type="http://schemas.openxmlformats.org/officeDocument/2006/relationships/ctrlProp" Target="../ctrlProps/ctrlProp52.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75.xml"/><Relationship Id="rId117" Type="http://schemas.openxmlformats.org/officeDocument/2006/relationships/ctrlProp" Target="../ctrlProps/ctrlProp166.xml"/><Relationship Id="rId21" Type="http://schemas.openxmlformats.org/officeDocument/2006/relationships/ctrlProp" Target="../ctrlProps/ctrlProp70.xml"/><Relationship Id="rId42" Type="http://schemas.openxmlformats.org/officeDocument/2006/relationships/ctrlProp" Target="../ctrlProps/ctrlProp91.xml"/><Relationship Id="rId47" Type="http://schemas.openxmlformats.org/officeDocument/2006/relationships/ctrlProp" Target="../ctrlProps/ctrlProp96.xml"/><Relationship Id="rId63" Type="http://schemas.openxmlformats.org/officeDocument/2006/relationships/ctrlProp" Target="../ctrlProps/ctrlProp112.xml"/><Relationship Id="rId68" Type="http://schemas.openxmlformats.org/officeDocument/2006/relationships/ctrlProp" Target="../ctrlProps/ctrlProp117.xml"/><Relationship Id="rId84" Type="http://schemas.openxmlformats.org/officeDocument/2006/relationships/ctrlProp" Target="../ctrlProps/ctrlProp133.xml"/><Relationship Id="rId89" Type="http://schemas.openxmlformats.org/officeDocument/2006/relationships/ctrlProp" Target="../ctrlProps/ctrlProp138.xml"/><Relationship Id="rId112" Type="http://schemas.openxmlformats.org/officeDocument/2006/relationships/ctrlProp" Target="../ctrlProps/ctrlProp161.xml"/><Relationship Id="rId133" Type="http://schemas.openxmlformats.org/officeDocument/2006/relationships/ctrlProp" Target="../ctrlProps/ctrlProp182.xml"/><Relationship Id="rId138" Type="http://schemas.openxmlformats.org/officeDocument/2006/relationships/ctrlProp" Target="../ctrlProps/ctrlProp187.xml"/><Relationship Id="rId16" Type="http://schemas.openxmlformats.org/officeDocument/2006/relationships/ctrlProp" Target="../ctrlProps/ctrlProp65.xml"/><Relationship Id="rId107" Type="http://schemas.openxmlformats.org/officeDocument/2006/relationships/ctrlProp" Target="../ctrlProps/ctrlProp156.xml"/><Relationship Id="rId11" Type="http://schemas.openxmlformats.org/officeDocument/2006/relationships/ctrlProp" Target="../ctrlProps/ctrlProp60.xml"/><Relationship Id="rId32" Type="http://schemas.openxmlformats.org/officeDocument/2006/relationships/ctrlProp" Target="../ctrlProps/ctrlProp81.xml"/><Relationship Id="rId37" Type="http://schemas.openxmlformats.org/officeDocument/2006/relationships/ctrlProp" Target="../ctrlProps/ctrlProp86.xml"/><Relationship Id="rId53" Type="http://schemas.openxmlformats.org/officeDocument/2006/relationships/ctrlProp" Target="../ctrlProps/ctrlProp102.xml"/><Relationship Id="rId58" Type="http://schemas.openxmlformats.org/officeDocument/2006/relationships/ctrlProp" Target="../ctrlProps/ctrlProp107.xml"/><Relationship Id="rId74" Type="http://schemas.openxmlformats.org/officeDocument/2006/relationships/ctrlProp" Target="../ctrlProps/ctrlProp123.xml"/><Relationship Id="rId79" Type="http://schemas.openxmlformats.org/officeDocument/2006/relationships/ctrlProp" Target="../ctrlProps/ctrlProp128.xml"/><Relationship Id="rId102" Type="http://schemas.openxmlformats.org/officeDocument/2006/relationships/ctrlProp" Target="../ctrlProps/ctrlProp151.xml"/><Relationship Id="rId123" Type="http://schemas.openxmlformats.org/officeDocument/2006/relationships/ctrlProp" Target="../ctrlProps/ctrlProp172.xml"/><Relationship Id="rId128" Type="http://schemas.openxmlformats.org/officeDocument/2006/relationships/ctrlProp" Target="../ctrlProps/ctrlProp177.xml"/><Relationship Id="rId144" Type="http://schemas.openxmlformats.org/officeDocument/2006/relationships/ctrlProp" Target="../ctrlProps/ctrlProp193.xml"/><Relationship Id="rId149" Type="http://schemas.openxmlformats.org/officeDocument/2006/relationships/ctrlProp" Target="../ctrlProps/ctrlProp198.xml"/><Relationship Id="rId5" Type="http://schemas.openxmlformats.org/officeDocument/2006/relationships/ctrlProp" Target="../ctrlProps/ctrlProp54.xml"/><Relationship Id="rId90" Type="http://schemas.openxmlformats.org/officeDocument/2006/relationships/ctrlProp" Target="../ctrlProps/ctrlProp139.xml"/><Relationship Id="rId95" Type="http://schemas.openxmlformats.org/officeDocument/2006/relationships/ctrlProp" Target="../ctrlProps/ctrlProp144.xml"/><Relationship Id="rId22" Type="http://schemas.openxmlformats.org/officeDocument/2006/relationships/ctrlProp" Target="../ctrlProps/ctrlProp71.xml"/><Relationship Id="rId27" Type="http://schemas.openxmlformats.org/officeDocument/2006/relationships/ctrlProp" Target="../ctrlProps/ctrlProp76.xml"/><Relationship Id="rId43" Type="http://schemas.openxmlformats.org/officeDocument/2006/relationships/ctrlProp" Target="../ctrlProps/ctrlProp92.xml"/><Relationship Id="rId48" Type="http://schemas.openxmlformats.org/officeDocument/2006/relationships/ctrlProp" Target="../ctrlProps/ctrlProp97.xml"/><Relationship Id="rId64" Type="http://schemas.openxmlformats.org/officeDocument/2006/relationships/ctrlProp" Target="../ctrlProps/ctrlProp113.xml"/><Relationship Id="rId69" Type="http://schemas.openxmlformats.org/officeDocument/2006/relationships/ctrlProp" Target="../ctrlProps/ctrlProp118.xml"/><Relationship Id="rId113" Type="http://schemas.openxmlformats.org/officeDocument/2006/relationships/ctrlProp" Target="../ctrlProps/ctrlProp162.xml"/><Relationship Id="rId118" Type="http://schemas.openxmlformats.org/officeDocument/2006/relationships/ctrlProp" Target="../ctrlProps/ctrlProp167.xml"/><Relationship Id="rId134" Type="http://schemas.openxmlformats.org/officeDocument/2006/relationships/ctrlProp" Target="../ctrlProps/ctrlProp183.xml"/><Relationship Id="rId139" Type="http://schemas.openxmlformats.org/officeDocument/2006/relationships/ctrlProp" Target="../ctrlProps/ctrlProp188.xml"/><Relationship Id="rId80" Type="http://schemas.openxmlformats.org/officeDocument/2006/relationships/ctrlProp" Target="../ctrlProps/ctrlProp129.xml"/><Relationship Id="rId85" Type="http://schemas.openxmlformats.org/officeDocument/2006/relationships/ctrlProp" Target="../ctrlProps/ctrlProp134.xml"/><Relationship Id="rId150" Type="http://schemas.openxmlformats.org/officeDocument/2006/relationships/ctrlProp" Target="../ctrlProps/ctrlProp199.xml"/><Relationship Id="rId3" Type="http://schemas.openxmlformats.org/officeDocument/2006/relationships/vmlDrawing" Target="../drawings/vmlDrawing3.vml"/><Relationship Id="rId12" Type="http://schemas.openxmlformats.org/officeDocument/2006/relationships/ctrlProp" Target="../ctrlProps/ctrlProp61.xml"/><Relationship Id="rId17" Type="http://schemas.openxmlformats.org/officeDocument/2006/relationships/ctrlProp" Target="../ctrlProps/ctrlProp66.xml"/><Relationship Id="rId25" Type="http://schemas.openxmlformats.org/officeDocument/2006/relationships/ctrlProp" Target="../ctrlProps/ctrlProp74.xml"/><Relationship Id="rId33" Type="http://schemas.openxmlformats.org/officeDocument/2006/relationships/ctrlProp" Target="../ctrlProps/ctrlProp82.xml"/><Relationship Id="rId38" Type="http://schemas.openxmlformats.org/officeDocument/2006/relationships/ctrlProp" Target="../ctrlProps/ctrlProp87.xml"/><Relationship Id="rId46" Type="http://schemas.openxmlformats.org/officeDocument/2006/relationships/ctrlProp" Target="../ctrlProps/ctrlProp95.xml"/><Relationship Id="rId59" Type="http://schemas.openxmlformats.org/officeDocument/2006/relationships/ctrlProp" Target="../ctrlProps/ctrlProp108.xml"/><Relationship Id="rId67" Type="http://schemas.openxmlformats.org/officeDocument/2006/relationships/ctrlProp" Target="../ctrlProps/ctrlProp116.xml"/><Relationship Id="rId103" Type="http://schemas.openxmlformats.org/officeDocument/2006/relationships/ctrlProp" Target="../ctrlProps/ctrlProp152.xml"/><Relationship Id="rId108" Type="http://schemas.openxmlformats.org/officeDocument/2006/relationships/ctrlProp" Target="../ctrlProps/ctrlProp157.xml"/><Relationship Id="rId116" Type="http://schemas.openxmlformats.org/officeDocument/2006/relationships/ctrlProp" Target="../ctrlProps/ctrlProp165.xml"/><Relationship Id="rId124" Type="http://schemas.openxmlformats.org/officeDocument/2006/relationships/ctrlProp" Target="../ctrlProps/ctrlProp173.xml"/><Relationship Id="rId129" Type="http://schemas.openxmlformats.org/officeDocument/2006/relationships/ctrlProp" Target="../ctrlProps/ctrlProp178.xml"/><Relationship Id="rId137" Type="http://schemas.openxmlformats.org/officeDocument/2006/relationships/ctrlProp" Target="../ctrlProps/ctrlProp186.xml"/><Relationship Id="rId20" Type="http://schemas.openxmlformats.org/officeDocument/2006/relationships/ctrlProp" Target="../ctrlProps/ctrlProp69.xml"/><Relationship Id="rId41" Type="http://schemas.openxmlformats.org/officeDocument/2006/relationships/ctrlProp" Target="../ctrlProps/ctrlProp90.xml"/><Relationship Id="rId54" Type="http://schemas.openxmlformats.org/officeDocument/2006/relationships/ctrlProp" Target="../ctrlProps/ctrlProp103.xml"/><Relationship Id="rId62" Type="http://schemas.openxmlformats.org/officeDocument/2006/relationships/ctrlProp" Target="../ctrlProps/ctrlProp111.xml"/><Relationship Id="rId70" Type="http://schemas.openxmlformats.org/officeDocument/2006/relationships/ctrlProp" Target="../ctrlProps/ctrlProp119.xml"/><Relationship Id="rId75" Type="http://schemas.openxmlformats.org/officeDocument/2006/relationships/ctrlProp" Target="../ctrlProps/ctrlProp124.xml"/><Relationship Id="rId83" Type="http://schemas.openxmlformats.org/officeDocument/2006/relationships/ctrlProp" Target="../ctrlProps/ctrlProp132.xml"/><Relationship Id="rId88" Type="http://schemas.openxmlformats.org/officeDocument/2006/relationships/ctrlProp" Target="../ctrlProps/ctrlProp137.xml"/><Relationship Id="rId91" Type="http://schemas.openxmlformats.org/officeDocument/2006/relationships/ctrlProp" Target="../ctrlProps/ctrlProp140.xml"/><Relationship Id="rId96" Type="http://schemas.openxmlformats.org/officeDocument/2006/relationships/ctrlProp" Target="../ctrlProps/ctrlProp145.xml"/><Relationship Id="rId111" Type="http://schemas.openxmlformats.org/officeDocument/2006/relationships/ctrlProp" Target="../ctrlProps/ctrlProp160.xml"/><Relationship Id="rId132" Type="http://schemas.openxmlformats.org/officeDocument/2006/relationships/ctrlProp" Target="../ctrlProps/ctrlProp181.xml"/><Relationship Id="rId140" Type="http://schemas.openxmlformats.org/officeDocument/2006/relationships/ctrlProp" Target="../ctrlProps/ctrlProp189.xml"/><Relationship Id="rId145" Type="http://schemas.openxmlformats.org/officeDocument/2006/relationships/ctrlProp" Target="../ctrlProps/ctrlProp194.xml"/><Relationship Id="rId1" Type="http://schemas.openxmlformats.org/officeDocument/2006/relationships/printerSettings" Target="../printerSettings/printerSettings7.bin"/><Relationship Id="rId6" Type="http://schemas.openxmlformats.org/officeDocument/2006/relationships/ctrlProp" Target="../ctrlProps/ctrlProp55.xml"/><Relationship Id="rId15" Type="http://schemas.openxmlformats.org/officeDocument/2006/relationships/ctrlProp" Target="../ctrlProps/ctrlProp64.xml"/><Relationship Id="rId23" Type="http://schemas.openxmlformats.org/officeDocument/2006/relationships/ctrlProp" Target="../ctrlProps/ctrlProp72.xml"/><Relationship Id="rId28" Type="http://schemas.openxmlformats.org/officeDocument/2006/relationships/ctrlProp" Target="../ctrlProps/ctrlProp77.xml"/><Relationship Id="rId36" Type="http://schemas.openxmlformats.org/officeDocument/2006/relationships/ctrlProp" Target="../ctrlProps/ctrlProp85.xml"/><Relationship Id="rId49" Type="http://schemas.openxmlformats.org/officeDocument/2006/relationships/ctrlProp" Target="../ctrlProps/ctrlProp98.xml"/><Relationship Id="rId57" Type="http://schemas.openxmlformats.org/officeDocument/2006/relationships/ctrlProp" Target="../ctrlProps/ctrlProp106.xml"/><Relationship Id="rId106" Type="http://schemas.openxmlformats.org/officeDocument/2006/relationships/ctrlProp" Target="../ctrlProps/ctrlProp155.xml"/><Relationship Id="rId114" Type="http://schemas.openxmlformats.org/officeDocument/2006/relationships/ctrlProp" Target="../ctrlProps/ctrlProp163.xml"/><Relationship Id="rId119" Type="http://schemas.openxmlformats.org/officeDocument/2006/relationships/ctrlProp" Target="../ctrlProps/ctrlProp168.xml"/><Relationship Id="rId127" Type="http://schemas.openxmlformats.org/officeDocument/2006/relationships/ctrlProp" Target="../ctrlProps/ctrlProp176.xml"/><Relationship Id="rId10" Type="http://schemas.openxmlformats.org/officeDocument/2006/relationships/ctrlProp" Target="../ctrlProps/ctrlProp59.xml"/><Relationship Id="rId31" Type="http://schemas.openxmlformats.org/officeDocument/2006/relationships/ctrlProp" Target="../ctrlProps/ctrlProp80.xml"/><Relationship Id="rId44" Type="http://schemas.openxmlformats.org/officeDocument/2006/relationships/ctrlProp" Target="../ctrlProps/ctrlProp93.xml"/><Relationship Id="rId52" Type="http://schemas.openxmlformats.org/officeDocument/2006/relationships/ctrlProp" Target="../ctrlProps/ctrlProp101.xml"/><Relationship Id="rId60" Type="http://schemas.openxmlformats.org/officeDocument/2006/relationships/ctrlProp" Target="../ctrlProps/ctrlProp109.xml"/><Relationship Id="rId65" Type="http://schemas.openxmlformats.org/officeDocument/2006/relationships/ctrlProp" Target="../ctrlProps/ctrlProp114.xml"/><Relationship Id="rId73" Type="http://schemas.openxmlformats.org/officeDocument/2006/relationships/ctrlProp" Target="../ctrlProps/ctrlProp122.xml"/><Relationship Id="rId78" Type="http://schemas.openxmlformats.org/officeDocument/2006/relationships/ctrlProp" Target="../ctrlProps/ctrlProp127.xml"/><Relationship Id="rId81" Type="http://schemas.openxmlformats.org/officeDocument/2006/relationships/ctrlProp" Target="../ctrlProps/ctrlProp130.xml"/><Relationship Id="rId86" Type="http://schemas.openxmlformats.org/officeDocument/2006/relationships/ctrlProp" Target="../ctrlProps/ctrlProp135.xml"/><Relationship Id="rId94" Type="http://schemas.openxmlformats.org/officeDocument/2006/relationships/ctrlProp" Target="../ctrlProps/ctrlProp143.xml"/><Relationship Id="rId99" Type="http://schemas.openxmlformats.org/officeDocument/2006/relationships/ctrlProp" Target="../ctrlProps/ctrlProp148.xml"/><Relationship Id="rId101" Type="http://schemas.openxmlformats.org/officeDocument/2006/relationships/ctrlProp" Target="../ctrlProps/ctrlProp150.xml"/><Relationship Id="rId122" Type="http://schemas.openxmlformats.org/officeDocument/2006/relationships/ctrlProp" Target="../ctrlProps/ctrlProp171.xml"/><Relationship Id="rId130" Type="http://schemas.openxmlformats.org/officeDocument/2006/relationships/ctrlProp" Target="../ctrlProps/ctrlProp179.xml"/><Relationship Id="rId135" Type="http://schemas.openxmlformats.org/officeDocument/2006/relationships/ctrlProp" Target="../ctrlProps/ctrlProp184.xml"/><Relationship Id="rId143" Type="http://schemas.openxmlformats.org/officeDocument/2006/relationships/ctrlProp" Target="../ctrlProps/ctrlProp192.xml"/><Relationship Id="rId148" Type="http://schemas.openxmlformats.org/officeDocument/2006/relationships/ctrlProp" Target="../ctrlProps/ctrlProp197.xml"/><Relationship Id="rId4" Type="http://schemas.openxmlformats.org/officeDocument/2006/relationships/ctrlProp" Target="../ctrlProps/ctrlProp53.xml"/><Relationship Id="rId9" Type="http://schemas.openxmlformats.org/officeDocument/2006/relationships/ctrlProp" Target="../ctrlProps/ctrlProp58.xml"/><Relationship Id="rId13" Type="http://schemas.openxmlformats.org/officeDocument/2006/relationships/ctrlProp" Target="../ctrlProps/ctrlProp62.xml"/><Relationship Id="rId18" Type="http://schemas.openxmlformats.org/officeDocument/2006/relationships/ctrlProp" Target="../ctrlProps/ctrlProp67.xml"/><Relationship Id="rId39" Type="http://schemas.openxmlformats.org/officeDocument/2006/relationships/ctrlProp" Target="../ctrlProps/ctrlProp88.xml"/><Relationship Id="rId109" Type="http://schemas.openxmlformats.org/officeDocument/2006/relationships/ctrlProp" Target="../ctrlProps/ctrlProp158.xml"/><Relationship Id="rId34" Type="http://schemas.openxmlformats.org/officeDocument/2006/relationships/ctrlProp" Target="../ctrlProps/ctrlProp83.xml"/><Relationship Id="rId50" Type="http://schemas.openxmlformats.org/officeDocument/2006/relationships/ctrlProp" Target="../ctrlProps/ctrlProp99.xml"/><Relationship Id="rId55" Type="http://schemas.openxmlformats.org/officeDocument/2006/relationships/ctrlProp" Target="../ctrlProps/ctrlProp104.xml"/><Relationship Id="rId76" Type="http://schemas.openxmlformats.org/officeDocument/2006/relationships/ctrlProp" Target="../ctrlProps/ctrlProp125.xml"/><Relationship Id="rId97" Type="http://schemas.openxmlformats.org/officeDocument/2006/relationships/ctrlProp" Target="../ctrlProps/ctrlProp146.xml"/><Relationship Id="rId104" Type="http://schemas.openxmlformats.org/officeDocument/2006/relationships/ctrlProp" Target="../ctrlProps/ctrlProp153.xml"/><Relationship Id="rId120" Type="http://schemas.openxmlformats.org/officeDocument/2006/relationships/ctrlProp" Target="../ctrlProps/ctrlProp169.xml"/><Relationship Id="rId125" Type="http://schemas.openxmlformats.org/officeDocument/2006/relationships/ctrlProp" Target="../ctrlProps/ctrlProp174.xml"/><Relationship Id="rId141" Type="http://schemas.openxmlformats.org/officeDocument/2006/relationships/ctrlProp" Target="../ctrlProps/ctrlProp190.xml"/><Relationship Id="rId146" Type="http://schemas.openxmlformats.org/officeDocument/2006/relationships/ctrlProp" Target="../ctrlProps/ctrlProp195.xml"/><Relationship Id="rId7" Type="http://schemas.openxmlformats.org/officeDocument/2006/relationships/ctrlProp" Target="../ctrlProps/ctrlProp56.xml"/><Relationship Id="rId71" Type="http://schemas.openxmlformats.org/officeDocument/2006/relationships/ctrlProp" Target="../ctrlProps/ctrlProp120.xml"/><Relationship Id="rId92" Type="http://schemas.openxmlformats.org/officeDocument/2006/relationships/ctrlProp" Target="../ctrlProps/ctrlProp141.xml"/><Relationship Id="rId2" Type="http://schemas.openxmlformats.org/officeDocument/2006/relationships/drawing" Target="../drawings/drawing6.xml"/><Relationship Id="rId29" Type="http://schemas.openxmlformats.org/officeDocument/2006/relationships/ctrlProp" Target="../ctrlProps/ctrlProp78.xml"/><Relationship Id="rId24" Type="http://schemas.openxmlformats.org/officeDocument/2006/relationships/ctrlProp" Target="../ctrlProps/ctrlProp73.xml"/><Relationship Id="rId40" Type="http://schemas.openxmlformats.org/officeDocument/2006/relationships/ctrlProp" Target="../ctrlProps/ctrlProp89.xml"/><Relationship Id="rId45" Type="http://schemas.openxmlformats.org/officeDocument/2006/relationships/ctrlProp" Target="../ctrlProps/ctrlProp94.xml"/><Relationship Id="rId66" Type="http://schemas.openxmlformats.org/officeDocument/2006/relationships/ctrlProp" Target="../ctrlProps/ctrlProp115.xml"/><Relationship Id="rId87" Type="http://schemas.openxmlformats.org/officeDocument/2006/relationships/ctrlProp" Target="../ctrlProps/ctrlProp136.xml"/><Relationship Id="rId110" Type="http://schemas.openxmlformats.org/officeDocument/2006/relationships/ctrlProp" Target="../ctrlProps/ctrlProp159.xml"/><Relationship Id="rId115" Type="http://schemas.openxmlformats.org/officeDocument/2006/relationships/ctrlProp" Target="../ctrlProps/ctrlProp164.xml"/><Relationship Id="rId131" Type="http://schemas.openxmlformats.org/officeDocument/2006/relationships/ctrlProp" Target="../ctrlProps/ctrlProp180.xml"/><Relationship Id="rId136" Type="http://schemas.openxmlformats.org/officeDocument/2006/relationships/ctrlProp" Target="../ctrlProps/ctrlProp185.xml"/><Relationship Id="rId61" Type="http://schemas.openxmlformats.org/officeDocument/2006/relationships/ctrlProp" Target="../ctrlProps/ctrlProp110.xml"/><Relationship Id="rId82" Type="http://schemas.openxmlformats.org/officeDocument/2006/relationships/ctrlProp" Target="../ctrlProps/ctrlProp131.xml"/><Relationship Id="rId19" Type="http://schemas.openxmlformats.org/officeDocument/2006/relationships/ctrlProp" Target="../ctrlProps/ctrlProp68.xml"/><Relationship Id="rId14" Type="http://schemas.openxmlformats.org/officeDocument/2006/relationships/ctrlProp" Target="../ctrlProps/ctrlProp63.xml"/><Relationship Id="rId30" Type="http://schemas.openxmlformats.org/officeDocument/2006/relationships/ctrlProp" Target="../ctrlProps/ctrlProp79.xml"/><Relationship Id="rId35" Type="http://schemas.openxmlformats.org/officeDocument/2006/relationships/ctrlProp" Target="../ctrlProps/ctrlProp84.xml"/><Relationship Id="rId56" Type="http://schemas.openxmlformats.org/officeDocument/2006/relationships/ctrlProp" Target="../ctrlProps/ctrlProp105.xml"/><Relationship Id="rId77" Type="http://schemas.openxmlformats.org/officeDocument/2006/relationships/ctrlProp" Target="../ctrlProps/ctrlProp126.xml"/><Relationship Id="rId100" Type="http://schemas.openxmlformats.org/officeDocument/2006/relationships/ctrlProp" Target="../ctrlProps/ctrlProp149.xml"/><Relationship Id="rId105" Type="http://schemas.openxmlformats.org/officeDocument/2006/relationships/ctrlProp" Target="../ctrlProps/ctrlProp154.xml"/><Relationship Id="rId126" Type="http://schemas.openxmlformats.org/officeDocument/2006/relationships/ctrlProp" Target="../ctrlProps/ctrlProp175.xml"/><Relationship Id="rId147" Type="http://schemas.openxmlformats.org/officeDocument/2006/relationships/ctrlProp" Target="../ctrlProps/ctrlProp196.xml"/><Relationship Id="rId8" Type="http://schemas.openxmlformats.org/officeDocument/2006/relationships/ctrlProp" Target="../ctrlProps/ctrlProp57.xml"/><Relationship Id="rId51" Type="http://schemas.openxmlformats.org/officeDocument/2006/relationships/ctrlProp" Target="../ctrlProps/ctrlProp100.xml"/><Relationship Id="rId72" Type="http://schemas.openxmlformats.org/officeDocument/2006/relationships/ctrlProp" Target="../ctrlProps/ctrlProp121.xml"/><Relationship Id="rId93" Type="http://schemas.openxmlformats.org/officeDocument/2006/relationships/ctrlProp" Target="../ctrlProps/ctrlProp142.xml"/><Relationship Id="rId98" Type="http://schemas.openxmlformats.org/officeDocument/2006/relationships/ctrlProp" Target="../ctrlProps/ctrlProp147.xml"/><Relationship Id="rId121" Type="http://schemas.openxmlformats.org/officeDocument/2006/relationships/ctrlProp" Target="../ctrlProps/ctrlProp170.xml"/><Relationship Id="rId142" Type="http://schemas.openxmlformats.org/officeDocument/2006/relationships/ctrlProp" Target="../ctrlProps/ctrlProp191.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04.xml"/><Relationship Id="rId3" Type="http://schemas.openxmlformats.org/officeDocument/2006/relationships/vmlDrawing" Target="../drawings/vmlDrawing4.vml"/><Relationship Id="rId7" Type="http://schemas.openxmlformats.org/officeDocument/2006/relationships/ctrlProp" Target="../ctrlProps/ctrlProp203.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202.xml"/><Relationship Id="rId5" Type="http://schemas.openxmlformats.org/officeDocument/2006/relationships/ctrlProp" Target="../ctrlProps/ctrlProp201.xml"/><Relationship Id="rId4" Type="http://schemas.openxmlformats.org/officeDocument/2006/relationships/ctrlProp" Target="../ctrlProps/ctrlProp200.xml"/><Relationship Id="rId9" Type="http://schemas.openxmlformats.org/officeDocument/2006/relationships/ctrlProp" Target="../ctrlProps/ctrlProp20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9"/>
  <sheetViews>
    <sheetView workbookViewId="0">
      <selection activeCell="A9" sqref="A9"/>
    </sheetView>
  </sheetViews>
  <sheetFormatPr defaultColWidth="8.85546875" defaultRowHeight="15" x14ac:dyDescent="0.25"/>
  <sheetData>
    <row r="1" spans="1:4" x14ac:dyDescent="0.25">
      <c r="A1" t="s">
        <v>7</v>
      </c>
      <c r="C1" t="s">
        <v>8</v>
      </c>
      <c r="D1" t="s">
        <v>88</v>
      </c>
    </row>
    <row r="2" spans="1:4" x14ac:dyDescent="0.25">
      <c r="A2" t="s">
        <v>11</v>
      </c>
      <c r="C2" t="s">
        <v>9</v>
      </c>
      <c r="D2" t="s">
        <v>89</v>
      </c>
    </row>
    <row r="3" spans="1:4" x14ac:dyDescent="0.25">
      <c r="A3" t="s">
        <v>13</v>
      </c>
      <c r="C3" t="s">
        <v>10</v>
      </c>
      <c r="D3" t="s">
        <v>90</v>
      </c>
    </row>
    <row r="4" spans="1:4" x14ac:dyDescent="0.25">
      <c r="A4" t="s">
        <v>15</v>
      </c>
      <c r="C4" t="s">
        <v>12</v>
      </c>
      <c r="D4" t="s">
        <v>91</v>
      </c>
    </row>
    <row r="5" spans="1:4" x14ac:dyDescent="0.25">
      <c r="A5" t="s">
        <v>17</v>
      </c>
      <c r="C5" t="s">
        <v>14</v>
      </c>
    </row>
    <row r="6" spans="1:4" x14ac:dyDescent="0.25">
      <c r="A6" t="s">
        <v>18</v>
      </c>
      <c r="C6" t="s">
        <v>16</v>
      </c>
    </row>
    <row r="7" spans="1:4" x14ac:dyDescent="0.25">
      <c r="A7" t="s">
        <v>19</v>
      </c>
    </row>
    <row r="8" spans="1:4" s="78" customFormat="1" x14ac:dyDescent="0.25">
      <c r="A8" s="78" t="s">
        <v>282</v>
      </c>
    </row>
    <row r="9" spans="1:4" x14ac:dyDescent="0.25">
      <c r="A9" t="s">
        <v>16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pageSetUpPr fitToPage="1"/>
  </sheetPr>
  <dimension ref="A1:AL80"/>
  <sheetViews>
    <sheetView workbookViewId="0">
      <selection activeCell="E4" sqref="E4:E5"/>
    </sheetView>
  </sheetViews>
  <sheetFormatPr defaultColWidth="8.85546875" defaultRowHeight="15" x14ac:dyDescent="0.25"/>
  <cols>
    <col min="1" max="1" width="63.42578125" customWidth="1"/>
    <col min="2" max="2" width="14.140625" customWidth="1"/>
    <col min="3" max="3" width="14.140625" style="78" customWidth="1"/>
    <col min="4" max="4" width="16.7109375" customWidth="1"/>
    <col min="5" max="5" width="38" customWidth="1"/>
    <col min="6" max="6" width="6.42578125" hidden="1" customWidth="1"/>
    <col min="7" max="7" width="5.85546875" hidden="1" customWidth="1"/>
    <col min="8" max="8" width="14.42578125" style="78" hidden="1" customWidth="1"/>
    <col min="9" max="9" width="14.42578125" hidden="1" customWidth="1"/>
    <col min="10" max="10" width="25.7109375" style="72" hidden="1" customWidth="1"/>
    <col min="11" max="11" width="25.7109375" style="247" hidden="1" customWidth="1"/>
    <col min="12" max="38" width="8.85546875" style="1"/>
  </cols>
  <sheetData>
    <row r="1" spans="1:38" ht="30" customHeight="1" x14ac:dyDescent="0.25">
      <c r="A1" s="361" t="s">
        <v>170</v>
      </c>
      <c r="B1" s="362"/>
      <c r="C1" s="362"/>
      <c r="D1" s="362"/>
      <c r="E1" s="363"/>
      <c r="F1" s="368" t="s">
        <v>173</v>
      </c>
      <c r="G1" s="369"/>
      <c r="H1" s="369"/>
      <c r="I1" s="369"/>
      <c r="J1" s="369"/>
      <c r="K1" s="369"/>
    </row>
    <row r="2" spans="1:38" ht="79.5" customHeight="1" x14ac:dyDescent="0.25">
      <c r="A2" s="365" t="s">
        <v>111</v>
      </c>
      <c r="B2" s="499"/>
      <c r="C2" s="499"/>
      <c r="D2" s="499"/>
      <c r="E2" s="500"/>
      <c r="F2" s="368"/>
      <c r="G2" s="369"/>
      <c r="H2" s="369"/>
      <c r="I2" s="369"/>
      <c r="J2" s="369"/>
      <c r="K2" s="369"/>
    </row>
    <row r="3" spans="1:38" x14ac:dyDescent="0.25">
      <c r="A3" s="37" t="s">
        <v>54</v>
      </c>
      <c r="B3" s="454" t="s">
        <v>58</v>
      </c>
      <c r="C3" s="455"/>
      <c r="D3" s="37" t="s">
        <v>60</v>
      </c>
      <c r="E3" s="38" t="s">
        <v>61</v>
      </c>
      <c r="F3" s="37" t="s">
        <v>107</v>
      </c>
      <c r="G3" s="37" t="s">
        <v>63</v>
      </c>
      <c r="H3" s="37" t="s">
        <v>165</v>
      </c>
      <c r="I3" s="37" t="s">
        <v>172</v>
      </c>
      <c r="J3" s="269" t="s">
        <v>214</v>
      </c>
      <c r="K3" s="269" t="s">
        <v>215</v>
      </c>
    </row>
    <row r="4" spans="1:38" ht="21.95" customHeight="1" x14ac:dyDescent="0.25">
      <c r="A4" s="358" t="s">
        <v>66</v>
      </c>
      <c r="B4" s="47"/>
      <c r="C4" s="47"/>
      <c r="D4" s="398" t="s">
        <v>125</v>
      </c>
      <c r="E4" s="387"/>
      <c r="F4" s="228">
        <v>0</v>
      </c>
      <c r="G4" s="229">
        <f>IF(F4=1,1,0)</f>
        <v>0</v>
      </c>
      <c r="H4" s="229">
        <f>IF(F4=0,1,0)</f>
        <v>1</v>
      </c>
      <c r="I4" s="230">
        <f>G4</f>
        <v>0</v>
      </c>
      <c r="J4" s="492" t="s">
        <v>287</v>
      </c>
      <c r="K4" s="492" t="s">
        <v>246</v>
      </c>
    </row>
    <row r="5" spans="1:38" ht="21.95" customHeight="1" x14ac:dyDescent="0.25">
      <c r="A5" s="359"/>
      <c r="B5" s="89"/>
      <c r="C5" s="137"/>
      <c r="D5" s="415"/>
      <c r="E5" s="389"/>
      <c r="F5" s="228"/>
      <c r="G5" s="229"/>
      <c r="H5" s="229"/>
      <c r="I5" s="230"/>
      <c r="J5" s="493"/>
      <c r="K5" s="493"/>
    </row>
    <row r="6" spans="1:38" ht="21.95" customHeight="1" x14ac:dyDescent="0.25">
      <c r="A6" s="359" t="s">
        <v>135</v>
      </c>
      <c r="B6" s="89"/>
      <c r="C6" s="137"/>
      <c r="D6" s="418" t="str">
        <f>IF($F$4=2,"Not Applicable","")</f>
        <v/>
      </c>
      <c r="E6" s="387"/>
      <c r="F6" s="228">
        <v>0</v>
      </c>
      <c r="G6" s="229">
        <f>IF($F$4=2,0,(IF(F6=1,1,0)))</f>
        <v>0</v>
      </c>
      <c r="H6" s="229">
        <f>IF($F$4=2,0,IF(F6=0,1,0))</f>
        <v>1</v>
      </c>
      <c r="I6" s="230">
        <f>G6</f>
        <v>0</v>
      </c>
      <c r="J6" s="492" t="s">
        <v>287</v>
      </c>
      <c r="K6" s="492" t="s">
        <v>247</v>
      </c>
    </row>
    <row r="7" spans="1:38" ht="21.95" customHeight="1" x14ac:dyDescent="0.25">
      <c r="A7" s="359"/>
      <c r="B7" s="89"/>
      <c r="C7" s="137"/>
      <c r="D7" s="419"/>
      <c r="E7" s="389"/>
      <c r="F7" s="228"/>
      <c r="G7" s="229"/>
      <c r="H7" s="229"/>
      <c r="I7" s="230"/>
      <c r="J7" s="493"/>
      <c r="K7" s="494"/>
    </row>
    <row r="8" spans="1:38" s="78" customFormat="1" ht="21.95" customHeight="1" x14ac:dyDescent="0.25">
      <c r="A8" s="359" t="s">
        <v>183</v>
      </c>
      <c r="B8" s="89"/>
      <c r="C8" s="137"/>
      <c r="D8" s="418" t="str">
        <f>IF($F$4=2,"Not Applicable","")</f>
        <v/>
      </c>
      <c r="E8" s="387"/>
      <c r="F8" s="228">
        <v>0</v>
      </c>
      <c r="G8" s="229">
        <f>IF($F$4=2,0,(IF(F8=1,1,0)))</f>
        <v>0</v>
      </c>
      <c r="H8" s="229">
        <f>IF($F$4=2,0,IF(F8=0,1,0))</f>
        <v>1</v>
      </c>
      <c r="I8" s="230">
        <f>G8</f>
        <v>0</v>
      </c>
      <c r="J8" s="492" t="s">
        <v>287</v>
      </c>
      <c r="K8" s="492" t="s">
        <v>248</v>
      </c>
      <c r="L8" s="1"/>
      <c r="M8" s="1"/>
      <c r="N8" s="1"/>
      <c r="O8" s="1"/>
      <c r="P8" s="1"/>
      <c r="Q8" s="1"/>
      <c r="R8" s="1"/>
      <c r="S8" s="1"/>
      <c r="T8" s="1"/>
      <c r="U8" s="1"/>
      <c r="V8" s="1"/>
      <c r="W8" s="1"/>
      <c r="X8" s="1"/>
      <c r="Y8" s="1"/>
      <c r="Z8" s="1"/>
      <c r="AA8" s="1"/>
      <c r="AB8" s="1"/>
      <c r="AC8" s="1"/>
      <c r="AD8" s="1"/>
      <c r="AE8" s="1"/>
      <c r="AF8" s="1"/>
      <c r="AG8" s="1"/>
      <c r="AH8" s="1"/>
      <c r="AI8" s="1"/>
      <c r="AJ8" s="1"/>
      <c r="AK8" s="1"/>
      <c r="AL8" s="1"/>
    </row>
    <row r="9" spans="1:38" s="78" customFormat="1" ht="21.95" customHeight="1" x14ac:dyDescent="0.25">
      <c r="A9" s="359"/>
      <c r="B9" s="89"/>
      <c r="C9" s="137"/>
      <c r="D9" s="419"/>
      <c r="E9" s="389"/>
      <c r="F9" s="228"/>
      <c r="G9" s="229"/>
      <c r="H9" s="229"/>
      <c r="I9" s="230"/>
      <c r="J9" s="493"/>
      <c r="K9" s="494"/>
      <c r="L9" s="1"/>
      <c r="M9" s="1"/>
      <c r="N9" s="1"/>
      <c r="O9" s="1"/>
      <c r="P9" s="1"/>
      <c r="Q9" s="1"/>
      <c r="R9" s="1"/>
      <c r="S9" s="1"/>
      <c r="T9" s="1"/>
      <c r="U9" s="1"/>
      <c r="V9" s="1"/>
      <c r="W9" s="1"/>
      <c r="X9" s="1"/>
      <c r="Y9" s="1"/>
      <c r="Z9" s="1"/>
      <c r="AA9" s="1"/>
      <c r="AB9" s="1"/>
      <c r="AC9" s="1"/>
      <c r="AD9" s="1"/>
      <c r="AE9" s="1"/>
      <c r="AF9" s="1"/>
      <c r="AG9" s="1"/>
      <c r="AH9" s="1"/>
      <c r="AI9" s="1"/>
      <c r="AJ9" s="1"/>
      <c r="AK9" s="1"/>
      <c r="AL9" s="1"/>
    </row>
    <row r="10" spans="1:38" ht="21.95" customHeight="1" x14ac:dyDescent="0.25">
      <c r="A10" s="501" t="s">
        <v>182</v>
      </c>
      <c r="B10" s="89"/>
      <c r="C10" s="137"/>
      <c r="D10" s="418" t="str">
        <f>IF($F$4=2,"Not Applicable","")</f>
        <v/>
      </c>
      <c r="E10" s="387"/>
      <c r="F10" s="228">
        <v>0</v>
      </c>
      <c r="G10" s="229">
        <f>IF($F$4=2,0,(IF(F10=1,1,0)))</f>
        <v>0</v>
      </c>
      <c r="H10" s="229">
        <f>IF($F$4=2,0,IF(F10=0,1,0))</f>
        <v>1</v>
      </c>
      <c r="I10" s="230">
        <f>G10</f>
        <v>0</v>
      </c>
      <c r="J10" s="492" t="s">
        <v>287</v>
      </c>
      <c r="K10" s="492" t="s">
        <v>249</v>
      </c>
    </row>
    <row r="11" spans="1:38" ht="21.95" customHeight="1" x14ac:dyDescent="0.25">
      <c r="A11" s="502"/>
      <c r="B11" s="89"/>
      <c r="C11" s="137"/>
      <c r="D11" s="498"/>
      <c r="E11" s="388"/>
      <c r="F11" s="228"/>
      <c r="G11" s="229"/>
      <c r="H11" s="229"/>
      <c r="I11" s="230"/>
      <c r="J11" s="493"/>
      <c r="K11" s="494"/>
    </row>
    <row r="12" spans="1:38" s="78" customFormat="1" ht="21.95" customHeight="1" x14ac:dyDescent="0.25">
      <c r="A12" s="358" t="s">
        <v>139</v>
      </c>
      <c r="B12" s="47"/>
      <c r="C12" s="47"/>
      <c r="D12" s="418" t="str">
        <f>IF($F$4=2,"Not Applicable","")</f>
        <v/>
      </c>
      <c r="E12" s="387"/>
      <c r="F12" s="228"/>
      <c r="G12" s="229"/>
      <c r="H12" s="229"/>
      <c r="I12" s="230"/>
      <c r="J12" s="272"/>
      <c r="K12" s="272"/>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1:38" s="78" customFormat="1" ht="21.95" customHeight="1" x14ac:dyDescent="0.25">
      <c r="A13" s="359"/>
      <c r="B13" s="156" t="s">
        <v>73</v>
      </c>
      <c r="C13" s="157" t="s">
        <v>74</v>
      </c>
      <c r="D13" s="498"/>
      <c r="E13" s="388"/>
      <c r="F13" s="228"/>
      <c r="G13" s="229"/>
      <c r="H13" s="229"/>
      <c r="I13" s="230">
        <f>AVERAGE(G14:G16)</f>
        <v>0</v>
      </c>
      <c r="J13" s="492" t="s">
        <v>287</v>
      </c>
      <c r="K13" s="272" t="str">
        <f>CONCATENATE("Results indicate the following are not included in the action plan:"&amp;CHAR(10),K14,K15,K16)</f>
        <v xml:space="preserve">Results indicate the following are not included in the action plan:
</v>
      </c>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1:38" s="78" customFormat="1" ht="21.95" customHeight="1" x14ac:dyDescent="0.25">
      <c r="A14" s="158" t="s">
        <v>194</v>
      </c>
      <c r="B14" s="53"/>
      <c r="C14" s="138"/>
      <c r="D14" s="498"/>
      <c r="E14" s="388"/>
      <c r="F14" s="228">
        <v>0</v>
      </c>
      <c r="G14" s="229">
        <f>IF($F$4=2,0,(IF(F14=1,1,0)))</f>
        <v>0</v>
      </c>
      <c r="H14" s="229">
        <f>IF($F$4=2,0,IF(F14=0,1,0))</f>
        <v>1</v>
      </c>
      <c r="I14" s="230"/>
      <c r="J14" s="493"/>
      <c r="K14" s="272" t="str">
        <f>IF(F14=2,CONCATENATE("-actions are not identified to address gaps"&amp;CHAR(10)),"")</f>
        <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78" customFormat="1" ht="21.95" customHeight="1" x14ac:dyDescent="0.25">
      <c r="A15" s="158" t="s">
        <v>195</v>
      </c>
      <c r="B15" s="53"/>
      <c r="C15" s="138"/>
      <c r="D15" s="498"/>
      <c r="E15" s="388"/>
      <c r="F15" s="228">
        <v>0</v>
      </c>
      <c r="G15" s="229">
        <f>IF($F$4=2,0,(IF(F15=1,1,0)))</f>
        <v>0</v>
      </c>
      <c r="H15" s="229">
        <f>IF($F$4=2,0,IF(F15=0,1,0))</f>
        <v>1</v>
      </c>
      <c r="I15" s="230"/>
      <c r="J15" s="272"/>
      <c r="K15" s="272" t="str">
        <f>IF(F15=2,CONCATENATE("-a person is not assigned to complete the actions identified"&amp;CHAR(10)),"")</f>
        <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1:38" s="78" customFormat="1" ht="21.95" customHeight="1" x14ac:dyDescent="0.25">
      <c r="A16" s="158" t="s">
        <v>196</v>
      </c>
      <c r="B16" s="53"/>
      <c r="C16" s="138"/>
      <c r="D16" s="419"/>
      <c r="E16" s="389"/>
      <c r="F16" s="228">
        <v>0</v>
      </c>
      <c r="G16" s="229">
        <f>IF($F$4=2,0,(IF(F16=1,1,0)))</f>
        <v>0</v>
      </c>
      <c r="H16" s="229">
        <f>IF($F$4=2,0,IF(F16=0,1,0))</f>
        <v>1</v>
      </c>
      <c r="I16" s="230"/>
      <c r="J16" s="272"/>
      <c r="K16" s="272" t="str">
        <f>IF(F16=2,"-no due date is set","")</f>
        <v/>
      </c>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1:11" ht="21.95" customHeight="1" x14ac:dyDescent="0.25">
      <c r="A17" s="359" t="s">
        <v>326</v>
      </c>
      <c r="B17" s="495"/>
      <c r="C17" s="496"/>
      <c r="D17" s="418" t="str">
        <f>IF($F$4=2,"Not Applicable","")</f>
        <v/>
      </c>
      <c r="E17" s="387"/>
      <c r="F17" s="228">
        <v>0</v>
      </c>
      <c r="G17" s="229">
        <f>IF($F$4=2,0,(IF(F17=1,1,0)))</f>
        <v>0</v>
      </c>
      <c r="H17" s="229">
        <f>IF($F$4=2,0,IF(F17=0,1,0))</f>
        <v>1</v>
      </c>
      <c r="I17" s="230">
        <f>G17</f>
        <v>0</v>
      </c>
      <c r="J17" s="492" t="s">
        <v>287</v>
      </c>
      <c r="K17" s="492" t="s">
        <v>250</v>
      </c>
    </row>
    <row r="18" spans="1:11" ht="39.75" customHeight="1" x14ac:dyDescent="0.25">
      <c r="A18" s="360"/>
      <c r="B18" s="497"/>
      <c r="C18" s="472"/>
      <c r="D18" s="419"/>
      <c r="E18" s="388"/>
      <c r="F18" s="228"/>
      <c r="G18" s="229"/>
      <c r="H18" s="229"/>
      <c r="I18" s="230"/>
      <c r="J18" s="493"/>
      <c r="K18" s="494"/>
    </row>
    <row r="19" spans="1:11" ht="20.100000000000001" customHeight="1" x14ac:dyDescent="0.25">
      <c r="A19" s="460" t="str">
        <f>IF(H19&gt;0,"NOTE: ONE OR MORE QUESTIONS IS NOT ANSWERED","")</f>
        <v>NOTE: ONE OR MORE QUESTIONS IS NOT ANSWERED</v>
      </c>
      <c r="B19" s="461"/>
      <c r="C19" s="461"/>
      <c r="D19" s="461"/>
      <c r="E19" s="462"/>
      <c r="F19" s="436" t="s">
        <v>171</v>
      </c>
      <c r="G19" s="437"/>
      <c r="H19" s="231">
        <f>SUM(H4:H17)</f>
        <v>8</v>
      </c>
      <c r="I19" s="84"/>
      <c r="J19" s="270"/>
    </row>
    <row r="20" spans="1:11" x14ac:dyDescent="0.25">
      <c r="A20" s="68"/>
      <c r="B20" s="69"/>
      <c r="C20" s="69"/>
      <c r="D20" s="70" t="s">
        <v>62</v>
      </c>
      <c r="E20" s="244">
        <f>G20</f>
        <v>0</v>
      </c>
      <c r="F20" s="62" t="s">
        <v>62</v>
      </c>
      <c r="G20" s="63">
        <f>AVERAGE(G4:G17)</f>
        <v>0</v>
      </c>
      <c r="H20" s="63"/>
      <c r="I20" s="61"/>
      <c r="J20" s="271"/>
    </row>
    <row r="21" spans="1:11" s="1" customFormat="1" x14ac:dyDescent="0.25">
      <c r="J21" s="247"/>
      <c r="K21" s="247"/>
    </row>
    <row r="22" spans="1:11" s="1" customFormat="1" x14ac:dyDescent="0.25">
      <c r="J22" s="247"/>
      <c r="K22" s="247"/>
    </row>
    <row r="23" spans="1:11" s="1" customFormat="1" x14ac:dyDescent="0.25">
      <c r="J23" s="247"/>
      <c r="K23" s="247"/>
    </row>
    <row r="24" spans="1:11" s="1" customFormat="1" x14ac:dyDescent="0.25">
      <c r="J24" s="247"/>
      <c r="K24" s="247"/>
    </row>
    <row r="25" spans="1:11" s="1" customFormat="1" x14ac:dyDescent="0.25">
      <c r="J25" s="247"/>
      <c r="K25" s="247"/>
    </row>
    <row r="26" spans="1:11" s="1" customFormat="1" x14ac:dyDescent="0.25">
      <c r="J26" s="247"/>
      <c r="K26" s="247"/>
    </row>
    <row r="27" spans="1:11" s="1" customFormat="1" x14ac:dyDescent="0.25">
      <c r="J27" s="247"/>
      <c r="K27" s="247"/>
    </row>
    <row r="28" spans="1:11" s="1" customFormat="1" x14ac:dyDescent="0.25">
      <c r="J28" s="247"/>
      <c r="K28" s="247"/>
    </row>
    <row r="29" spans="1:11" s="1" customFormat="1" x14ac:dyDescent="0.25">
      <c r="J29" s="247"/>
      <c r="K29" s="247"/>
    </row>
    <row r="30" spans="1:11" s="1" customFormat="1" x14ac:dyDescent="0.25">
      <c r="J30" s="247"/>
      <c r="K30" s="247"/>
    </row>
    <row r="31" spans="1:11" s="1" customFormat="1" x14ac:dyDescent="0.25">
      <c r="J31" s="247"/>
      <c r="K31" s="247"/>
    </row>
    <row r="32" spans="1:11" s="1" customFormat="1" x14ac:dyDescent="0.25">
      <c r="J32" s="247"/>
      <c r="K32" s="247"/>
    </row>
    <row r="33" spans="10:11" s="1" customFormat="1" x14ac:dyDescent="0.25">
      <c r="J33" s="247"/>
      <c r="K33" s="247"/>
    </row>
    <row r="34" spans="10:11" s="1" customFormat="1" x14ac:dyDescent="0.25">
      <c r="J34" s="247"/>
      <c r="K34" s="247"/>
    </row>
    <row r="35" spans="10:11" s="1" customFormat="1" x14ac:dyDescent="0.25">
      <c r="J35" s="247"/>
      <c r="K35" s="247"/>
    </row>
    <row r="36" spans="10:11" s="1" customFormat="1" x14ac:dyDescent="0.25">
      <c r="J36" s="247"/>
      <c r="K36" s="247"/>
    </row>
    <row r="37" spans="10:11" s="1" customFormat="1" x14ac:dyDescent="0.25">
      <c r="J37" s="247"/>
      <c r="K37" s="247"/>
    </row>
    <row r="38" spans="10:11" s="1" customFormat="1" x14ac:dyDescent="0.25">
      <c r="J38" s="247"/>
      <c r="K38" s="247"/>
    </row>
    <row r="39" spans="10:11" s="1" customFormat="1" x14ac:dyDescent="0.25">
      <c r="J39" s="247"/>
      <c r="K39" s="247"/>
    </row>
    <row r="40" spans="10:11" s="1" customFormat="1" x14ac:dyDescent="0.25">
      <c r="J40" s="247"/>
      <c r="K40" s="247"/>
    </row>
    <row r="41" spans="10:11" s="1" customFormat="1" x14ac:dyDescent="0.25">
      <c r="J41" s="247"/>
      <c r="K41" s="247"/>
    </row>
    <row r="42" spans="10:11" s="1" customFormat="1" x14ac:dyDescent="0.25">
      <c r="J42" s="247"/>
      <c r="K42" s="247"/>
    </row>
    <row r="43" spans="10:11" s="1" customFormat="1" x14ac:dyDescent="0.25">
      <c r="J43" s="247"/>
      <c r="K43" s="247"/>
    </row>
    <row r="44" spans="10:11" s="1" customFormat="1" x14ac:dyDescent="0.25">
      <c r="J44" s="247"/>
      <c r="K44" s="247"/>
    </row>
    <row r="45" spans="10:11" s="1" customFormat="1" x14ac:dyDescent="0.25">
      <c r="J45" s="247"/>
      <c r="K45" s="247"/>
    </row>
    <row r="46" spans="10:11" s="1" customFormat="1" x14ac:dyDescent="0.25">
      <c r="J46" s="247"/>
      <c r="K46" s="247"/>
    </row>
    <row r="47" spans="10:11" s="1" customFormat="1" x14ac:dyDescent="0.25">
      <c r="J47" s="247"/>
      <c r="K47" s="247"/>
    </row>
    <row r="48" spans="10:11" s="1" customFormat="1" x14ac:dyDescent="0.25">
      <c r="J48" s="247"/>
      <c r="K48" s="247"/>
    </row>
    <row r="49" spans="10:11" s="1" customFormat="1" x14ac:dyDescent="0.25">
      <c r="J49" s="247"/>
      <c r="K49" s="247"/>
    </row>
    <row r="50" spans="10:11" s="1" customFormat="1" x14ac:dyDescent="0.25">
      <c r="J50" s="247"/>
      <c r="K50" s="247"/>
    </row>
    <row r="51" spans="10:11" s="1" customFormat="1" x14ac:dyDescent="0.25">
      <c r="J51" s="247"/>
      <c r="K51" s="247"/>
    </row>
    <row r="52" spans="10:11" s="1" customFormat="1" x14ac:dyDescent="0.25">
      <c r="J52" s="247"/>
      <c r="K52" s="247"/>
    </row>
    <row r="53" spans="10:11" s="1" customFormat="1" x14ac:dyDescent="0.25">
      <c r="J53" s="247"/>
      <c r="K53" s="247"/>
    </row>
    <row r="54" spans="10:11" s="1" customFormat="1" x14ac:dyDescent="0.25">
      <c r="J54" s="247"/>
      <c r="K54" s="247"/>
    </row>
    <row r="55" spans="10:11" s="1" customFormat="1" x14ac:dyDescent="0.25">
      <c r="J55" s="247"/>
      <c r="K55" s="247"/>
    </row>
    <row r="56" spans="10:11" s="1" customFormat="1" x14ac:dyDescent="0.25">
      <c r="J56" s="247"/>
      <c r="K56" s="247"/>
    </row>
    <row r="57" spans="10:11" s="1" customFormat="1" x14ac:dyDescent="0.25">
      <c r="J57" s="247"/>
      <c r="K57" s="247"/>
    </row>
    <row r="58" spans="10:11" s="1" customFormat="1" x14ac:dyDescent="0.25">
      <c r="J58" s="247"/>
      <c r="K58" s="247"/>
    </row>
    <row r="59" spans="10:11" s="1" customFormat="1" x14ac:dyDescent="0.25">
      <c r="J59" s="247"/>
      <c r="K59" s="247"/>
    </row>
    <row r="60" spans="10:11" s="1" customFormat="1" x14ac:dyDescent="0.25">
      <c r="J60" s="247"/>
      <c r="K60" s="247"/>
    </row>
    <row r="61" spans="10:11" s="1" customFormat="1" x14ac:dyDescent="0.25">
      <c r="J61" s="247"/>
      <c r="K61" s="247"/>
    </row>
    <row r="62" spans="10:11" s="1" customFormat="1" x14ac:dyDescent="0.25">
      <c r="J62" s="247"/>
      <c r="K62" s="247"/>
    </row>
    <row r="63" spans="10:11" s="1" customFormat="1" x14ac:dyDescent="0.25">
      <c r="J63" s="247"/>
      <c r="K63" s="247"/>
    </row>
    <row r="64" spans="10:11" s="1" customFormat="1" x14ac:dyDescent="0.25">
      <c r="J64" s="247"/>
      <c r="K64" s="247"/>
    </row>
    <row r="65" spans="10:11" s="1" customFormat="1" x14ac:dyDescent="0.25">
      <c r="J65" s="247"/>
      <c r="K65" s="247"/>
    </row>
    <row r="66" spans="10:11" s="1" customFormat="1" x14ac:dyDescent="0.25">
      <c r="J66" s="247"/>
      <c r="K66" s="247"/>
    </row>
    <row r="67" spans="10:11" s="1" customFormat="1" x14ac:dyDescent="0.25">
      <c r="J67" s="247"/>
      <c r="K67" s="247"/>
    </row>
    <row r="68" spans="10:11" s="1" customFormat="1" x14ac:dyDescent="0.25">
      <c r="J68" s="247"/>
      <c r="K68" s="247"/>
    </row>
    <row r="69" spans="10:11" s="1" customFormat="1" x14ac:dyDescent="0.25">
      <c r="J69" s="247"/>
      <c r="K69" s="247"/>
    </row>
    <row r="70" spans="10:11" s="1" customFormat="1" x14ac:dyDescent="0.25">
      <c r="J70" s="247"/>
      <c r="K70" s="247"/>
    </row>
    <row r="71" spans="10:11" s="1" customFormat="1" x14ac:dyDescent="0.25">
      <c r="J71" s="247"/>
      <c r="K71" s="247"/>
    </row>
    <row r="72" spans="10:11" s="1" customFormat="1" x14ac:dyDescent="0.25">
      <c r="J72" s="247"/>
      <c r="K72" s="247"/>
    </row>
    <row r="73" spans="10:11" s="1" customFormat="1" x14ac:dyDescent="0.25">
      <c r="J73" s="247"/>
      <c r="K73" s="247"/>
    </row>
    <row r="74" spans="10:11" s="1" customFormat="1" x14ac:dyDescent="0.25">
      <c r="J74" s="247"/>
      <c r="K74" s="247"/>
    </row>
    <row r="75" spans="10:11" s="1" customFormat="1" x14ac:dyDescent="0.25">
      <c r="J75" s="247"/>
      <c r="K75" s="247"/>
    </row>
    <row r="76" spans="10:11" s="1" customFormat="1" x14ac:dyDescent="0.25">
      <c r="J76" s="247"/>
      <c r="K76" s="247"/>
    </row>
    <row r="77" spans="10:11" s="1" customFormat="1" x14ac:dyDescent="0.25">
      <c r="J77" s="247"/>
      <c r="K77" s="247"/>
    </row>
    <row r="78" spans="10:11" s="1" customFormat="1" x14ac:dyDescent="0.25">
      <c r="J78" s="247"/>
      <c r="K78" s="247"/>
    </row>
    <row r="79" spans="10:11" s="1" customFormat="1" x14ac:dyDescent="0.25">
      <c r="J79" s="247"/>
      <c r="K79" s="247"/>
    </row>
    <row r="80" spans="10:11" s="1" customFormat="1" x14ac:dyDescent="0.25">
      <c r="J80" s="247"/>
      <c r="K80" s="247"/>
    </row>
  </sheetData>
  <sheetProtection sheet="1" objects="1" scenarios="1" selectLockedCells="1"/>
  <mergeCells count="36">
    <mergeCell ref="A1:E1"/>
    <mergeCell ref="A12:A13"/>
    <mergeCell ref="E8:E9"/>
    <mergeCell ref="F19:G19"/>
    <mergeCell ref="A19:E19"/>
    <mergeCell ref="A2:E2"/>
    <mergeCell ref="A6:A7"/>
    <mergeCell ref="E6:E7"/>
    <mergeCell ref="A10:A11"/>
    <mergeCell ref="E10:E11"/>
    <mergeCell ref="A17:A18"/>
    <mergeCell ref="E17:E18"/>
    <mergeCell ref="A4:A5"/>
    <mergeCell ref="E4:E5"/>
    <mergeCell ref="A8:A9"/>
    <mergeCell ref="D8:D9"/>
    <mergeCell ref="B3:C3"/>
    <mergeCell ref="B17:C18"/>
    <mergeCell ref="D12:D16"/>
    <mergeCell ref="E12:E16"/>
    <mergeCell ref="D6:D7"/>
    <mergeCell ref="D10:D11"/>
    <mergeCell ref="D17:D18"/>
    <mergeCell ref="D4:D5"/>
    <mergeCell ref="F1:K2"/>
    <mergeCell ref="J4:J5"/>
    <mergeCell ref="J6:J7"/>
    <mergeCell ref="J8:J9"/>
    <mergeCell ref="J10:J11"/>
    <mergeCell ref="J17:J18"/>
    <mergeCell ref="K4:K5"/>
    <mergeCell ref="K6:K7"/>
    <mergeCell ref="K8:K9"/>
    <mergeCell ref="K10:K11"/>
    <mergeCell ref="K17:K18"/>
    <mergeCell ref="J13:J14"/>
  </mergeCells>
  <conditionalFormatting sqref="A19">
    <cfRule type="containsText" dxfId="44" priority="14" operator="containsText" text="NOTE">
      <formula>NOT(ISERROR(SEARCH("NOTE",A19)))</formula>
    </cfRule>
  </conditionalFormatting>
  <conditionalFormatting sqref="A6:C7 A12:C18 B8:C11">
    <cfRule type="expression" dxfId="43" priority="5">
      <formula>$F$4=2</formula>
    </cfRule>
  </conditionalFormatting>
  <conditionalFormatting sqref="A12:C12">
    <cfRule type="expression" dxfId="42" priority="4">
      <formula>$F$4=2</formula>
    </cfRule>
  </conditionalFormatting>
  <conditionalFormatting sqref="F19">
    <cfRule type="containsText" dxfId="41" priority="3" operator="containsText" text="NOTE">
      <formula>NOT(ISERROR(SEARCH("NOTE",F19)))</formula>
    </cfRule>
  </conditionalFormatting>
  <conditionalFormatting sqref="A10:A11">
    <cfRule type="expression" dxfId="40" priority="2">
      <formula>$F$4=2</formula>
    </cfRule>
  </conditionalFormatting>
  <conditionalFormatting sqref="A8:A9">
    <cfRule type="expression" dxfId="39" priority="1">
      <formula>$F$4=2</formula>
    </cfRule>
  </conditionalFormatting>
  <pageMargins left="0.7" right="0.7" top="0.75" bottom="0.75" header="0.3" footer="0.3"/>
  <pageSetup scale="83" fitToHeight="0" orientation="landscape" r:id="rId1"/>
  <headerFooter>
    <oddFooter>&amp;CFamily Planning HIV Integration Tool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49" r:id="rId4" name="Option Button 13">
              <controlPr defaultSize="0" autoFill="0" autoLine="0" autoPict="0">
                <anchor moveWithCells="1">
                  <from>
                    <xdr:col>1</xdr:col>
                    <xdr:colOff>0</xdr:colOff>
                    <xdr:row>3</xdr:row>
                    <xdr:rowOff>0</xdr:rowOff>
                  </from>
                  <to>
                    <xdr:col>2</xdr:col>
                    <xdr:colOff>152400</xdr:colOff>
                    <xdr:row>4</xdr:row>
                    <xdr:rowOff>0</xdr:rowOff>
                  </to>
                </anchor>
              </controlPr>
            </control>
          </mc:Choice>
        </mc:AlternateContent>
        <mc:AlternateContent xmlns:mc="http://schemas.openxmlformats.org/markup-compatibility/2006">
          <mc:Choice Requires="x14">
            <control shapeId="14350" r:id="rId5" name="Option Button 14">
              <controlPr defaultSize="0" autoFill="0" autoLine="0" autoPict="0">
                <anchor moveWithCells="1">
                  <from>
                    <xdr:col>1</xdr:col>
                    <xdr:colOff>0</xdr:colOff>
                    <xdr:row>4</xdr:row>
                    <xdr:rowOff>0</xdr:rowOff>
                  </from>
                  <to>
                    <xdr:col>2</xdr:col>
                    <xdr:colOff>152400</xdr:colOff>
                    <xdr:row>5</xdr:row>
                    <xdr:rowOff>0</xdr:rowOff>
                  </to>
                </anchor>
              </controlPr>
            </control>
          </mc:Choice>
        </mc:AlternateContent>
        <mc:AlternateContent xmlns:mc="http://schemas.openxmlformats.org/markup-compatibility/2006">
          <mc:Choice Requires="x14">
            <control shapeId="14351" r:id="rId6" name="Option Button 15">
              <controlPr defaultSize="0" autoFill="0" autoLine="0" autoPict="0">
                <anchor moveWithCells="1">
                  <from>
                    <xdr:col>1</xdr:col>
                    <xdr:colOff>0</xdr:colOff>
                    <xdr:row>5</xdr:row>
                    <xdr:rowOff>0</xdr:rowOff>
                  </from>
                  <to>
                    <xdr:col>2</xdr:col>
                    <xdr:colOff>152400</xdr:colOff>
                    <xdr:row>6</xdr:row>
                    <xdr:rowOff>0</xdr:rowOff>
                  </to>
                </anchor>
              </controlPr>
            </control>
          </mc:Choice>
        </mc:AlternateContent>
        <mc:AlternateContent xmlns:mc="http://schemas.openxmlformats.org/markup-compatibility/2006">
          <mc:Choice Requires="x14">
            <control shapeId="14352" r:id="rId7" name="Option Button 16">
              <controlPr defaultSize="0" autoFill="0" autoLine="0" autoPict="0">
                <anchor moveWithCells="1">
                  <from>
                    <xdr:col>1</xdr:col>
                    <xdr:colOff>0</xdr:colOff>
                    <xdr:row>6</xdr:row>
                    <xdr:rowOff>0</xdr:rowOff>
                  </from>
                  <to>
                    <xdr:col>2</xdr:col>
                    <xdr:colOff>152400</xdr:colOff>
                    <xdr:row>7</xdr:row>
                    <xdr:rowOff>0</xdr:rowOff>
                  </to>
                </anchor>
              </controlPr>
            </control>
          </mc:Choice>
        </mc:AlternateContent>
        <mc:AlternateContent xmlns:mc="http://schemas.openxmlformats.org/markup-compatibility/2006">
          <mc:Choice Requires="x14">
            <control shapeId="14353" r:id="rId8" name="Option Button 17">
              <controlPr defaultSize="0" autoFill="0" autoLine="0" autoPict="0">
                <anchor moveWithCells="1">
                  <from>
                    <xdr:col>1</xdr:col>
                    <xdr:colOff>0</xdr:colOff>
                    <xdr:row>9</xdr:row>
                    <xdr:rowOff>0</xdr:rowOff>
                  </from>
                  <to>
                    <xdr:col>2</xdr:col>
                    <xdr:colOff>152400</xdr:colOff>
                    <xdr:row>10</xdr:row>
                    <xdr:rowOff>0</xdr:rowOff>
                  </to>
                </anchor>
              </controlPr>
            </control>
          </mc:Choice>
        </mc:AlternateContent>
        <mc:AlternateContent xmlns:mc="http://schemas.openxmlformats.org/markup-compatibility/2006">
          <mc:Choice Requires="x14">
            <control shapeId="14354" r:id="rId9" name="Option Button 18">
              <controlPr defaultSize="0" autoFill="0" autoLine="0" autoPict="0">
                <anchor moveWithCells="1">
                  <from>
                    <xdr:col>1</xdr:col>
                    <xdr:colOff>0</xdr:colOff>
                    <xdr:row>10</xdr:row>
                    <xdr:rowOff>0</xdr:rowOff>
                  </from>
                  <to>
                    <xdr:col>2</xdr:col>
                    <xdr:colOff>152400</xdr:colOff>
                    <xdr:row>11</xdr:row>
                    <xdr:rowOff>0</xdr:rowOff>
                  </to>
                </anchor>
              </controlPr>
            </control>
          </mc:Choice>
        </mc:AlternateContent>
        <mc:AlternateContent xmlns:mc="http://schemas.openxmlformats.org/markup-compatibility/2006">
          <mc:Choice Requires="x14">
            <control shapeId="14355" r:id="rId10" name="Option Button 19">
              <controlPr defaultSize="0" autoFill="0" autoLine="0" autoPict="0">
                <anchor moveWithCells="1">
                  <from>
                    <xdr:col>1</xdr:col>
                    <xdr:colOff>0</xdr:colOff>
                    <xdr:row>16</xdr:row>
                    <xdr:rowOff>0</xdr:rowOff>
                  </from>
                  <to>
                    <xdr:col>2</xdr:col>
                    <xdr:colOff>152400</xdr:colOff>
                    <xdr:row>17</xdr:row>
                    <xdr:rowOff>0</xdr:rowOff>
                  </to>
                </anchor>
              </controlPr>
            </control>
          </mc:Choice>
        </mc:AlternateContent>
        <mc:AlternateContent xmlns:mc="http://schemas.openxmlformats.org/markup-compatibility/2006">
          <mc:Choice Requires="x14">
            <control shapeId="14356" r:id="rId11" name="Option Button 20">
              <controlPr defaultSize="0" autoFill="0" autoLine="0" autoPict="0">
                <anchor moveWithCells="1">
                  <from>
                    <xdr:col>1</xdr:col>
                    <xdr:colOff>0</xdr:colOff>
                    <xdr:row>17</xdr:row>
                    <xdr:rowOff>0</xdr:rowOff>
                  </from>
                  <to>
                    <xdr:col>2</xdr:col>
                    <xdr:colOff>152400</xdr:colOff>
                    <xdr:row>17</xdr:row>
                    <xdr:rowOff>276225</xdr:rowOff>
                  </to>
                </anchor>
              </controlPr>
            </control>
          </mc:Choice>
        </mc:AlternateContent>
        <mc:AlternateContent xmlns:mc="http://schemas.openxmlformats.org/markup-compatibility/2006">
          <mc:Choice Requires="x14">
            <control shapeId="14357" r:id="rId12" name="Group Box 21">
              <controlPr defaultSize="0" autoFill="0" autoPict="0">
                <anchor moveWithCells="1">
                  <from>
                    <xdr:col>0</xdr:col>
                    <xdr:colOff>0</xdr:colOff>
                    <xdr:row>3</xdr:row>
                    <xdr:rowOff>0</xdr:rowOff>
                  </from>
                  <to>
                    <xdr:col>3</xdr:col>
                    <xdr:colOff>0</xdr:colOff>
                    <xdr:row>5</xdr:row>
                    <xdr:rowOff>0</xdr:rowOff>
                  </to>
                </anchor>
              </controlPr>
            </control>
          </mc:Choice>
        </mc:AlternateContent>
        <mc:AlternateContent xmlns:mc="http://schemas.openxmlformats.org/markup-compatibility/2006">
          <mc:Choice Requires="x14">
            <control shapeId="14358" r:id="rId13" name="Group Box 22">
              <controlPr defaultSize="0" autoFill="0" autoPict="0">
                <anchor moveWithCells="1">
                  <from>
                    <xdr:col>0</xdr:col>
                    <xdr:colOff>0</xdr:colOff>
                    <xdr:row>5</xdr:row>
                    <xdr:rowOff>0</xdr:rowOff>
                  </from>
                  <to>
                    <xdr:col>3</xdr:col>
                    <xdr:colOff>0</xdr:colOff>
                    <xdr:row>7</xdr:row>
                    <xdr:rowOff>0</xdr:rowOff>
                  </to>
                </anchor>
              </controlPr>
            </control>
          </mc:Choice>
        </mc:AlternateContent>
        <mc:AlternateContent xmlns:mc="http://schemas.openxmlformats.org/markup-compatibility/2006">
          <mc:Choice Requires="x14">
            <control shapeId="14359" r:id="rId14" name="Group Box 23">
              <controlPr defaultSize="0" autoFill="0" autoPict="0">
                <anchor moveWithCells="1">
                  <from>
                    <xdr:col>0</xdr:col>
                    <xdr:colOff>0</xdr:colOff>
                    <xdr:row>9</xdr:row>
                    <xdr:rowOff>0</xdr:rowOff>
                  </from>
                  <to>
                    <xdr:col>3</xdr:col>
                    <xdr:colOff>0</xdr:colOff>
                    <xdr:row>11</xdr:row>
                    <xdr:rowOff>0</xdr:rowOff>
                  </to>
                </anchor>
              </controlPr>
            </control>
          </mc:Choice>
        </mc:AlternateContent>
        <mc:AlternateContent xmlns:mc="http://schemas.openxmlformats.org/markup-compatibility/2006">
          <mc:Choice Requires="x14">
            <control shapeId="14360" r:id="rId15" name="Group Box 24">
              <controlPr defaultSize="0" autoFill="0" autoPict="0">
                <anchor moveWithCells="1">
                  <from>
                    <xdr:col>0</xdr:col>
                    <xdr:colOff>0</xdr:colOff>
                    <xdr:row>16</xdr:row>
                    <xdr:rowOff>0</xdr:rowOff>
                  </from>
                  <to>
                    <xdr:col>3</xdr:col>
                    <xdr:colOff>0</xdr:colOff>
                    <xdr:row>18</xdr:row>
                    <xdr:rowOff>0</xdr:rowOff>
                  </to>
                </anchor>
              </controlPr>
            </control>
          </mc:Choice>
        </mc:AlternateContent>
        <mc:AlternateContent xmlns:mc="http://schemas.openxmlformats.org/markup-compatibility/2006">
          <mc:Choice Requires="x14">
            <control shapeId="14361" r:id="rId16" name="Option Button 25">
              <controlPr defaultSize="0" autoFill="0" autoLine="0" autoPict="0">
                <anchor moveWithCells="1">
                  <from>
                    <xdr:col>1</xdr:col>
                    <xdr:colOff>0</xdr:colOff>
                    <xdr:row>7</xdr:row>
                    <xdr:rowOff>0</xdr:rowOff>
                  </from>
                  <to>
                    <xdr:col>2</xdr:col>
                    <xdr:colOff>152400</xdr:colOff>
                    <xdr:row>8</xdr:row>
                    <xdr:rowOff>0</xdr:rowOff>
                  </to>
                </anchor>
              </controlPr>
            </control>
          </mc:Choice>
        </mc:AlternateContent>
        <mc:AlternateContent xmlns:mc="http://schemas.openxmlformats.org/markup-compatibility/2006">
          <mc:Choice Requires="x14">
            <control shapeId="14362" r:id="rId17" name="Option Button 26">
              <controlPr defaultSize="0" autoFill="0" autoLine="0" autoPict="0">
                <anchor moveWithCells="1">
                  <from>
                    <xdr:col>1</xdr:col>
                    <xdr:colOff>0</xdr:colOff>
                    <xdr:row>8</xdr:row>
                    <xdr:rowOff>0</xdr:rowOff>
                  </from>
                  <to>
                    <xdr:col>2</xdr:col>
                    <xdr:colOff>152400</xdr:colOff>
                    <xdr:row>9</xdr:row>
                    <xdr:rowOff>0</xdr:rowOff>
                  </to>
                </anchor>
              </controlPr>
            </control>
          </mc:Choice>
        </mc:AlternateContent>
        <mc:AlternateContent xmlns:mc="http://schemas.openxmlformats.org/markup-compatibility/2006">
          <mc:Choice Requires="x14">
            <control shapeId="14363" r:id="rId18" name="Group Box 27">
              <controlPr defaultSize="0" autoFill="0" autoPict="0">
                <anchor moveWithCells="1">
                  <from>
                    <xdr:col>0</xdr:col>
                    <xdr:colOff>0</xdr:colOff>
                    <xdr:row>7</xdr:row>
                    <xdr:rowOff>0</xdr:rowOff>
                  </from>
                  <to>
                    <xdr:col>3</xdr:col>
                    <xdr:colOff>0</xdr:colOff>
                    <xdr:row>9</xdr:row>
                    <xdr:rowOff>0</xdr:rowOff>
                  </to>
                </anchor>
              </controlPr>
            </control>
          </mc:Choice>
        </mc:AlternateContent>
        <mc:AlternateContent xmlns:mc="http://schemas.openxmlformats.org/markup-compatibility/2006">
          <mc:Choice Requires="x14">
            <control shapeId="14367" r:id="rId19" name="Option Button 31">
              <controlPr defaultSize="0" autoFill="0" autoLine="0" autoPict="0">
                <anchor moveWithCells="1">
                  <from>
                    <xdr:col>1</xdr:col>
                    <xdr:colOff>371475</xdr:colOff>
                    <xdr:row>13</xdr:row>
                    <xdr:rowOff>38100</xdr:rowOff>
                  </from>
                  <to>
                    <xdr:col>1</xdr:col>
                    <xdr:colOff>609600</xdr:colOff>
                    <xdr:row>13</xdr:row>
                    <xdr:rowOff>219075</xdr:rowOff>
                  </to>
                </anchor>
              </controlPr>
            </control>
          </mc:Choice>
        </mc:AlternateContent>
        <mc:AlternateContent xmlns:mc="http://schemas.openxmlformats.org/markup-compatibility/2006">
          <mc:Choice Requires="x14">
            <control shapeId="14368" r:id="rId20" name="Option Button 32">
              <controlPr defaultSize="0" autoFill="0" autoLine="0" autoPict="0">
                <anchor moveWithCells="1">
                  <from>
                    <xdr:col>2</xdr:col>
                    <xdr:colOff>371475</xdr:colOff>
                    <xdr:row>13</xdr:row>
                    <xdr:rowOff>38100</xdr:rowOff>
                  </from>
                  <to>
                    <xdr:col>2</xdr:col>
                    <xdr:colOff>600075</xdr:colOff>
                    <xdr:row>13</xdr:row>
                    <xdr:rowOff>219075</xdr:rowOff>
                  </to>
                </anchor>
              </controlPr>
            </control>
          </mc:Choice>
        </mc:AlternateContent>
        <mc:AlternateContent xmlns:mc="http://schemas.openxmlformats.org/markup-compatibility/2006">
          <mc:Choice Requires="x14">
            <control shapeId="14369" r:id="rId21" name="Option Button 33">
              <controlPr defaultSize="0" autoFill="0" autoLine="0" autoPict="0">
                <anchor moveWithCells="1">
                  <from>
                    <xdr:col>1</xdr:col>
                    <xdr:colOff>371475</xdr:colOff>
                    <xdr:row>14</xdr:row>
                    <xdr:rowOff>38100</xdr:rowOff>
                  </from>
                  <to>
                    <xdr:col>1</xdr:col>
                    <xdr:colOff>609600</xdr:colOff>
                    <xdr:row>14</xdr:row>
                    <xdr:rowOff>219075</xdr:rowOff>
                  </to>
                </anchor>
              </controlPr>
            </control>
          </mc:Choice>
        </mc:AlternateContent>
        <mc:AlternateContent xmlns:mc="http://schemas.openxmlformats.org/markup-compatibility/2006">
          <mc:Choice Requires="x14">
            <control shapeId="14370" r:id="rId22" name="Option Button 34">
              <controlPr defaultSize="0" autoFill="0" autoLine="0" autoPict="0">
                <anchor moveWithCells="1">
                  <from>
                    <xdr:col>2</xdr:col>
                    <xdr:colOff>371475</xdr:colOff>
                    <xdr:row>14</xdr:row>
                    <xdr:rowOff>38100</xdr:rowOff>
                  </from>
                  <to>
                    <xdr:col>2</xdr:col>
                    <xdr:colOff>600075</xdr:colOff>
                    <xdr:row>14</xdr:row>
                    <xdr:rowOff>219075</xdr:rowOff>
                  </to>
                </anchor>
              </controlPr>
            </control>
          </mc:Choice>
        </mc:AlternateContent>
        <mc:AlternateContent xmlns:mc="http://schemas.openxmlformats.org/markup-compatibility/2006">
          <mc:Choice Requires="x14">
            <control shapeId="14371" r:id="rId23" name="Option Button 35">
              <controlPr defaultSize="0" autoFill="0" autoLine="0" autoPict="0">
                <anchor moveWithCells="1">
                  <from>
                    <xdr:col>1</xdr:col>
                    <xdr:colOff>371475</xdr:colOff>
                    <xdr:row>15</xdr:row>
                    <xdr:rowOff>47625</xdr:rowOff>
                  </from>
                  <to>
                    <xdr:col>1</xdr:col>
                    <xdr:colOff>609600</xdr:colOff>
                    <xdr:row>15</xdr:row>
                    <xdr:rowOff>228600</xdr:rowOff>
                  </to>
                </anchor>
              </controlPr>
            </control>
          </mc:Choice>
        </mc:AlternateContent>
        <mc:AlternateContent xmlns:mc="http://schemas.openxmlformats.org/markup-compatibility/2006">
          <mc:Choice Requires="x14">
            <control shapeId="14372" r:id="rId24" name="Option Button 36">
              <controlPr defaultSize="0" autoFill="0" autoLine="0" autoPict="0">
                <anchor moveWithCells="1">
                  <from>
                    <xdr:col>2</xdr:col>
                    <xdr:colOff>371475</xdr:colOff>
                    <xdr:row>15</xdr:row>
                    <xdr:rowOff>47625</xdr:rowOff>
                  </from>
                  <to>
                    <xdr:col>2</xdr:col>
                    <xdr:colOff>600075</xdr:colOff>
                    <xdr:row>15</xdr:row>
                    <xdr:rowOff>228600</xdr:rowOff>
                  </to>
                </anchor>
              </controlPr>
            </control>
          </mc:Choice>
        </mc:AlternateContent>
        <mc:AlternateContent xmlns:mc="http://schemas.openxmlformats.org/markup-compatibility/2006">
          <mc:Choice Requires="x14">
            <control shapeId="14373" r:id="rId25" name="Group Box 37">
              <controlPr defaultSize="0" autoFill="0" autoPict="0">
                <anchor moveWithCells="1">
                  <from>
                    <xdr:col>0</xdr:col>
                    <xdr:colOff>0</xdr:colOff>
                    <xdr:row>13</xdr:row>
                    <xdr:rowOff>0</xdr:rowOff>
                  </from>
                  <to>
                    <xdr:col>2</xdr:col>
                    <xdr:colOff>942975</xdr:colOff>
                    <xdr:row>14</xdr:row>
                    <xdr:rowOff>0</xdr:rowOff>
                  </to>
                </anchor>
              </controlPr>
            </control>
          </mc:Choice>
        </mc:AlternateContent>
        <mc:AlternateContent xmlns:mc="http://schemas.openxmlformats.org/markup-compatibility/2006">
          <mc:Choice Requires="x14">
            <control shapeId="14374" r:id="rId26" name="Group Box 38">
              <controlPr defaultSize="0" autoFill="0" autoPict="0">
                <anchor moveWithCells="1">
                  <from>
                    <xdr:col>0</xdr:col>
                    <xdr:colOff>0</xdr:colOff>
                    <xdr:row>14</xdr:row>
                    <xdr:rowOff>0</xdr:rowOff>
                  </from>
                  <to>
                    <xdr:col>3</xdr:col>
                    <xdr:colOff>0</xdr:colOff>
                    <xdr:row>15</xdr:row>
                    <xdr:rowOff>0</xdr:rowOff>
                  </to>
                </anchor>
              </controlPr>
            </control>
          </mc:Choice>
        </mc:AlternateContent>
        <mc:AlternateContent xmlns:mc="http://schemas.openxmlformats.org/markup-compatibility/2006">
          <mc:Choice Requires="x14">
            <control shapeId="14375" r:id="rId27" name="Group Box 39">
              <controlPr defaultSize="0" autoFill="0" autoPict="0">
                <anchor moveWithCells="1">
                  <from>
                    <xdr:col>0</xdr:col>
                    <xdr:colOff>0</xdr:colOff>
                    <xdr:row>15</xdr:row>
                    <xdr:rowOff>0</xdr:rowOff>
                  </from>
                  <to>
                    <xdr:col>3</xdr:col>
                    <xdr:colOff>0</xdr:colOff>
                    <xdr:row>16</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pageSetUpPr autoPageBreaks="0" fitToPage="1"/>
  </sheetPr>
  <dimension ref="A1:K189"/>
  <sheetViews>
    <sheetView topLeftCell="A2" zoomScaleNormal="100" zoomScaleSheetLayoutView="70" zoomScalePageLayoutView="90" workbookViewId="0">
      <selection activeCell="E4" sqref="E4:E18"/>
    </sheetView>
  </sheetViews>
  <sheetFormatPr defaultColWidth="8.85546875" defaultRowHeight="15" x14ac:dyDescent="0.25"/>
  <cols>
    <col min="1" max="1" width="57.42578125" customWidth="1"/>
    <col min="2" max="3" width="13.7109375" customWidth="1"/>
    <col min="4" max="4" width="24.7109375" customWidth="1"/>
    <col min="5" max="5" width="48.140625" style="35" customWidth="1"/>
    <col min="6" max="8" width="13.7109375" style="17" hidden="1" customWidth="1"/>
    <col min="9" max="9" width="9.140625" style="1" hidden="1" customWidth="1"/>
    <col min="10" max="11" width="27.28515625" style="1" hidden="1" customWidth="1"/>
  </cols>
  <sheetData>
    <row r="1" spans="1:11" s="1" customFormat="1" ht="30.75" customHeight="1" x14ac:dyDescent="0.25">
      <c r="A1" s="361" t="s">
        <v>167</v>
      </c>
      <c r="B1" s="362"/>
      <c r="C1" s="362"/>
      <c r="D1" s="362"/>
      <c r="E1" s="363"/>
      <c r="F1" s="368" t="s">
        <v>173</v>
      </c>
      <c r="G1" s="369"/>
      <c r="H1" s="369"/>
      <c r="I1" s="369"/>
      <c r="J1" s="369"/>
      <c r="K1" s="369"/>
    </row>
    <row r="2" spans="1:11" s="1" customFormat="1" ht="128.25" customHeight="1" x14ac:dyDescent="0.25">
      <c r="A2" s="514" t="s">
        <v>112</v>
      </c>
      <c r="B2" s="515"/>
      <c r="C2" s="515"/>
      <c r="D2" s="515"/>
      <c r="E2" s="516"/>
      <c r="F2" s="368"/>
      <c r="G2" s="369"/>
      <c r="H2" s="369"/>
      <c r="I2" s="369"/>
      <c r="J2" s="369"/>
      <c r="K2" s="369"/>
    </row>
    <row r="3" spans="1:11" s="1" customFormat="1" ht="16.5" customHeight="1" x14ac:dyDescent="0.25">
      <c r="A3" s="95" t="s">
        <v>54</v>
      </c>
      <c r="B3" s="512" t="s">
        <v>58</v>
      </c>
      <c r="C3" s="513"/>
      <c r="D3" s="75" t="s">
        <v>60</v>
      </c>
      <c r="E3" s="38" t="s">
        <v>61</v>
      </c>
      <c r="F3" s="37" t="s">
        <v>107</v>
      </c>
      <c r="G3" s="37" t="s">
        <v>63</v>
      </c>
      <c r="H3" s="37" t="s">
        <v>165</v>
      </c>
      <c r="I3" s="37" t="s">
        <v>172</v>
      </c>
      <c r="J3" s="269" t="s">
        <v>214</v>
      </c>
      <c r="K3" s="269" t="s">
        <v>215</v>
      </c>
    </row>
    <row r="4" spans="1:11" s="1" customFormat="1" ht="27" customHeight="1" x14ac:dyDescent="0.25">
      <c r="A4" s="411" t="s">
        <v>338</v>
      </c>
      <c r="B4" s="18"/>
      <c r="C4" s="18"/>
      <c r="D4" s="30"/>
      <c r="E4" s="387"/>
      <c r="F4" s="228"/>
      <c r="G4" s="229"/>
      <c r="H4" s="229"/>
      <c r="I4" s="230"/>
      <c r="J4" s="230"/>
      <c r="K4" s="230"/>
    </row>
    <row r="5" spans="1:11" s="1" customFormat="1" x14ac:dyDescent="0.25">
      <c r="A5" s="412"/>
      <c r="B5" s="80"/>
      <c r="C5" s="80"/>
      <c r="D5" s="31"/>
      <c r="E5" s="388"/>
      <c r="F5" s="228"/>
      <c r="G5" s="229"/>
      <c r="H5" s="229"/>
      <c r="I5" s="230"/>
      <c r="J5" s="230"/>
      <c r="K5" s="230"/>
    </row>
    <row r="6" spans="1:11" s="1" customFormat="1" ht="20.100000000000001" customHeight="1" x14ac:dyDescent="0.25">
      <c r="A6" s="412"/>
      <c r="B6" s="43" t="s">
        <v>73</v>
      </c>
      <c r="C6" s="41" t="s">
        <v>74</v>
      </c>
      <c r="D6" s="40"/>
      <c r="E6" s="388"/>
      <c r="F6" s="228"/>
      <c r="G6" s="229"/>
      <c r="H6" s="229"/>
      <c r="I6" s="230">
        <f>AVERAGE(G7:G18)</f>
        <v>0</v>
      </c>
      <c r="J6" s="232" t="s">
        <v>287</v>
      </c>
      <c r="K6" s="230" t="str">
        <f>CONCATENATE("Results indicate exam rooms lack:"&amp;CHAR(10),K7,K8,K9,K10,K11,K12,K13,K14,K15,K16,K17,K18)</f>
        <v xml:space="preserve">Results indicate exam rooms lack:
</v>
      </c>
    </row>
    <row r="7" spans="1:11" s="1" customFormat="1" ht="20.100000000000001" customHeight="1" x14ac:dyDescent="0.25">
      <c r="A7" s="120" t="s">
        <v>67</v>
      </c>
      <c r="B7" s="86"/>
      <c r="C7" s="39"/>
      <c r="D7" s="31"/>
      <c r="E7" s="388"/>
      <c r="F7" s="228">
        <v>0</v>
      </c>
      <c r="G7" s="229">
        <f t="shared" ref="G7:G14" si="0">IF(F7=1,1,0)</f>
        <v>0</v>
      </c>
      <c r="H7" s="229">
        <f>IF(F7=0,1,0)</f>
        <v>1</v>
      </c>
      <c r="I7" s="230"/>
      <c r="J7" s="230"/>
      <c r="K7" s="233" t="str">
        <f>IF(F7=2,CONCATENATE("-seating areas"&amp;CHAR(10)),"")</f>
        <v/>
      </c>
    </row>
    <row r="8" spans="1:11" s="1" customFormat="1" ht="20.100000000000001" customHeight="1" x14ac:dyDescent="0.25">
      <c r="A8" s="120" t="s">
        <v>68</v>
      </c>
      <c r="B8" s="86"/>
      <c r="C8" s="39"/>
      <c r="D8" s="31"/>
      <c r="E8" s="388"/>
      <c r="F8" s="228">
        <v>0</v>
      </c>
      <c r="G8" s="229">
        <f t="shared" si="0"/>
        <v>0</v>
      </c>
      <c r="H8" s="229">
        <f t="shared" ref="H8:H13" si="1">IF(F8=0,1,0)</f>
        <v>1</v>
      </c>
      <c r="I8" s="230"/>
      <c r="J8" s="230"/>
      <c r="K8" s="233" t="str">
        <f>IF(F8=2,CONCATENATE("-lighting"&amp;CHAR(10)),"")</f>
        <v/>
      </c>
    </row>
    <row r="9" spans="1:11" s="1" customFormat="1" ht="20.100000000000001" customHeight="1" x14ac:dyDescent="0.25">
      <c r="A9" s="120" t="s">
        <v>69</v>
      </c>
      <c r="B9" s="86"/>
      <c r="C9" s="39"/>
      <c r="D9" s="31"/>
      <c r="E9" s="388"/>
      <c r="F9" s="228">
        <v>0</v>
      </c>
      <c r="G9" s="229">
        <f t="shared" si="0"/>
        <v>0</v>
      </c>
      <c r="H9" s="229">
        <f t="shared" si="1"/>
        <v>1</v>
      </c>
      <c r="I9" s="230"/>
      <c r="J9" s="230"/>
      <c r="K9" s="233" t="str">
        <f>IF(F9=2,CONCATENATE("-visual privacy"&amp;CHAR(10)),"")</f>
        <v/>
      </c>
    </row>
    <row r="10" spans="1:11" s="1" customFormat="1" ht="56.25" customHeight="1" x14ac:dyDescent="0.25">
      <c r="A10" s="97" t="s">
        <v>138</v>
      </c>
      <c r="B10" s="86"/>
      <c r="C10" s="39"/>
      <c r="D10" s="31"/>
      <c r="E10" s="388"/>
      <c r="F10" s="228">
        <v>0</v>
      </c>
      <c r="G10" s="229">
        <f t="shared" si="0"/>
        <v>0</v>
      </c>
      <c r="H10" s="229">
        <f t="shared" si="1"/>
        <v>1</v>
      </c>
      <c r="I10" s="230"/>
      <c r="J10" s="230"/>
      <c r="K10" s="233" t="str">
        <f>IF(F10=2,CONCATENATE("-a sound barrier"&amp;CHAR(10)),"")</f>
        <v/>
      </c>
    </row>
    <row r="11" spans="1:11" s="1" customFormat="1" ht="20.100000000000001" customHeight="1" x14ac:dyDescent="0.25">
      <c r="A11" s="121" t="s">
        <v>116</v>
      </c>
      <c r="B11" s="86"/>
      <c r="C11" s="39"/>
      <c r="D11" s="31"/>
      <c r="E11" s="388"/>
      <c r="F11" s="228">
        <v>0</v>
      </c>
      <c r="G11" s="229">
        <f t="shared" si="0"/>
        <v>0</v>
      </c>
      <c r="H11" s="229">
        <f t="shared" si="1"/>
        <v>1</v>
      </c>
      <c r="I11" s="230"/>
      <c r="J11" s="230"/>
      <c r="K11" s="233" t="str">
        <f>IF(F11=2,CONCATENATE("-a handwashing station"&amp;CHAR(10)),"")</f>
        <v/>
      </c>
    </row>
    <row r="12" spans="1:11" s="1" customFormat="1" ht="20.100000000000001" customHeight="1" x14ac:dyDescent="0.25">
      <c r="A12" s="121" t="s">
        <v>162</v>
      </c>
      <c r="B12" s="86"/>
      <c r="C12" s="39"/>
      <c r="D12" s="31"/>
      <c r="E12" s="388"/>
      <c r="F12" s="228">
        <v>0</v>
      </c>
      <c r="G12" s="229">
        <f t="shared" si="0"/>
        <v>0</v>
      </c>
      <c r="H12" s="229">
        <f t="shared" si="1"/>
        <v>1</v>
      </c>
      <c r="I12" s="230"/>
      <c r="J12" s="230"/>
      <c r="K12" s="233" t="str">
        <f>IF(F12=2,CONCATENATE("-soap for handwashing"&amp;CHAR(10)),"")</f>
        <v/>
      </c>
    </row>
    <row r="13" spans="1:11" s="1" customFormat="1" ht="20.100000000000001" customHeight="1" x14ac:dyDescent="0.25">
      <c r="A13" s="121" t="s">
        <v>115</v>
      </c>
      <c r="B13" s="86"/>
      <c r="C13" s="39"/>
      <c r="D13" s="31"/>
      <c r="E13" s="388"/>
      <c r="F13" s="228">
        <v>0</v>
      </c>
      <c r="G13" s="229">
        <f t="shared" si="0"/>
        <v>0</v>
      </c>
      <c r="H13" s="229">
        <f t="shared" si="1"/>
        <v>1</v>
      </c>
      <c r="I13" s="230"/>
      <c r="J13" s="230"/>
      <c r="K13" s="233" t="str">
        <f>IF(F13=2,CONCATENATE("-a recepticle for waste disposal"&amp;CHAR(10)),"")</f>
        <v/>
      </c>
    </row>
    <row r="14" spans="1:11" s="1" customFormat="1" ht="20.100000000000001" customHeight="1" x14ac:dyDescent="0.25">
      <c r="A14" s="234" t="s">
        <v>184</v>
      </c>
      <c r="B14" s="86"/>
      <c r="C14" s="39"/>
      <c r="D14" s="31"/>
      <c r="E14" s="388"/>
      <c r="F14" s="228">
        <v>0</v>
      </c>
      <c r="G14" s="229">
        <f t="shared" si="0"/>
        <v>0</v>
      </c>
      <c r="H14" s="229">
        <f>IF(F14=0,1,0)</f>
        <v>1</v>
      </c>
      <c r="I14" s="233"/>
      <c r="J14" s="230"/>
      <c r="K14" s="230" t="str">
        <f>IF(AND(G14=0,F14=2),CONCATENATE("-clinical equipment for vaginal exams"&amp;CHAR(10)),"")</f>
        <v/>
      </c>
    </row>
    <row r="15" spans="1:11" s="1" customFormat="1" ht="20.100000000000001" customHeight="1" x14ac:dyDescent="0.25">
      <c r="A15" s="234" t="s">
        <v>187</v>
      </c>
      <c r="B15" s="86"/>
      <c r="C15" s="39"/>
      <c r="D15" s="505" t="s">
        <v>189</v>
      </c>
      <c r="E15" s="388"/>
      <c r="F15" s="228">
        <v>0</v>
      </c>
      <c r="G15" s="229" t="str">
        <f>IF('2- Services'!H16&lt;&gt;1,"NA",IF(F15=1,1,0))</f>
        <v>NA</v>
      </c>
      <c r="H15" s="229" t="str">
        <f>IF(G15="NA","NA",IF(F15=0,1,0))</f>
        <v>NA</v>
      </c>
      <c r="I15" s="233"/>
      <c r="J15" s="230"/>
      <c r="K15" s="230" t="str">
        <f>IF(AND(G15=0,F15=2),CONCATENATE("-equipment for IUD insertions"&amp;CHAR(10)),"")</f>
        <v/>
      </c>
    </row>
    <row r="16" spans="1:11" s="1" customFormat="1" ht="20.100000000000001" customHeight="1" x14ac:dyDescent="0.25">
      <c r="A16" s="234" t="s">
        <v>188</v>
      </c>
      <c r="B16" s="86"/>
      <c r="C16" s="39"/>
      <c r="D16" s="505"/>
      <c r="E16" s="388"/>
      <c r="F16" s="228">
        <v>0</v>
      </c>
      <c r="G16" s="229" t="str">
        <f>IF('2- Services'!H17&lt;&gt;1,"NA",IF(F16=1,1,0))</f>
        <v>NA</v>
      </c>
      <c r="H16" s="229" t="str">
        <f>IF(G16="NA","NA",IF(F16=0,1,0))</f>
        <v>NA</v>
      </c>
      <c r="I16" s="233"/>
      <c r="J16" s="230"/>
      <c r="K16" s="230" t="str">
        <f>IF(AND(G16=0,F16=2),CONCATENATE("-equipment for IUD removal"&amp;CHAR(10)),"")</f>
        <v/>
      </c>
    </row>
    <row r="17" spans="1:11" s="1" customFormat="1" ht="20.100000000000001" customHeight="1" x14ac:dyDescent="0.25">
      <c r="A17" s="234" t="s">
        <v>185</v>
      </c>
      <c r="B17" s="86"/>
      <c r="C17" s="39"/>
      <c r="D17" s="506" t="s">
        <v>190</v>
      </c>
      <c r="E17" s="388"/>
      <c r="F17" s="228">
        <v>0</v>
      </c>
      <c r="G17" s="229" t="str">
        <f>IF('2- Services'!H18&lt;&gt;1,"NA",IF(F17=1,1,0))</f>
        <v>NA</v>
      </c>
      <c r="H17" s="229" t="str">
        <f>IF(G17="NA","NA",IF(F17=0,1,0))</f>
        <v>NA</v>
      </c>
      <c r="I17" s="233"/>
      <c r="J17" s="230"/>
      <c r="K17" s="230" t="str">
        <f>IF(AND(G17=0,F17=2),CONCATENATE("-equipment for implant insertions"&amp;CHAR(10)),"")</f>
        <v/>
      </c>
    </row>
    <row r="18" spans="1:11" s="1" customFormat="1" ht="20.100000000000001" customHeight="1" x14ac:dyDescent="0.25">
      <c r="A18" s="234" t="s">
        <v>186</v>
      </c>
      <c r="B18" s="11"/>
      <c r="C18" s="30"/>
      <c r="D18" s="507"/>
      <c r="E18" s="389"/>
      <c r="F18" s="228">
        <v>0</v>
      </c>
      <c r="G18" s="229" t="str">
        <f>IF('2- Services'!H19&lt;&gt;1,"NA",IF(F18=1,1,0))</f>
        <v>NA</v>
      </c>
      <c r="H18" s="229" t="str">
        <f>IF(G18="NA","NA",IF(F18=0,1,0))</f>
        <v>NA</v>
      </c>
      <c r="I18" s="233"/>
      <c r="J18" s="230"/>
      <c r="K18" s="230" t="str">
        <f>IF(AND(G18=0,F18=2),"-equipment for implant removal","")</f>
        <v/>
      </c>
    </row>
    <row r="19" spans="1:11" s="1" customFormat="1" ht="27" customHeight="1" x14ac:dyDescent="0.25">
      <c r="A19" s="519" t="s">
        <v>339</v>
      </c>
      <c r="B19" s="84"/>
      <c r="C19" s="86"/>
      <c r="D19" s="236"/>
      <c r="E19" s="387"/>
      <c r="F19" s="228"/>
      <c r="G19" s="229"/>
      <c r="H19" s="229"/>
      <c r="I19" s="233"/>
      <c r="J19" s="230"/>
      <c r="K19" s="230"/>
    </row>
    <row r="20" spans="1:11" s="1" customFormat="1" ht="20.100000000000001" customHeight="1" x14ac:dyDescent="0.25">
      <c r="A20" s="520"/>
      <c r="B20" s="237" t="s">
        <v>73</v>
      </c>
      <c r="C20" s="238" t="s">
        <v>74</v>
      </c>
      <c r="D20" s="40"/>
      <c r="E20" s="388"/>
      <c r="F20" s="228"/>
      <c r="G20" s="229"/>
      <c r="H20" s="229"/>
      <c r="I20" s="230">
        <f>AVERAGE(G21:G25)</f>
        <v>0</v>
      </c>
      <c r="J20" s="232" t="s">
        <v>287</v>
      </c>
      <c r="K20" s="232" t="str">
        <f>CONCATENATE("Results indicate the FP counseling room is missing the following job aids:"&amp;CHAR(10),K21,K22,K23,K24,K25)</f>
        <v xml:space="preserve">Results indicate the FP counseling room is missing the following job aids:
</v>
      </c>
    </row>
    <row r="21" spans="1:11" s="1" customFormat="1" ht="20.100000000000001" customHeight="1" x14ac:dyDescent="0.25">
      <c r="A21" s="122" t="s">
        <v>136</v>
      </c>
      <c r="B21" s="86"/>
      <c r="C21" s="39"/>
      <c r="D21" s="31"/>
      <c r="E21" s="388"/>
      <c r="F21" s="228">
        <v>0</v>
      </c>
      <c r="G21" s="229">
        <f>IF(F21=1,1,0)</f>
        <v>0</v>
      </c>
      <c r="H21" s="229">
        <f>IF(F21=0,1,0)</f>
        <v>1</v>
      </c>
      <c r="I21" s="230"/>
      <c r="J21" s="230"/>
      <c r="K21" s="233" t="str">
        <f>IF(F21=2,CONCATENATE("-",A21&amp;CHAR(10)),"")</f>
        <v/>
      </c>
    </row>
    <row r="22" spans="1:11" s="1" customFormat="1" ht="21.75" customHeight="1" x14ac:dyDescent="0.25">
      <c r="A22" s="122" t="s">
        <v>137</v>
      </c>
      <c r="B22" s="86"/>
      <c r="C22" s="39"/>
      <c r="D22" s="31"/>
      <c r="E22" s="388"/>
      <c r="F22" s="228">
        <v>0</v>
      </c>
      <c r="G22" s="229">
        <f>IF(F22=1,1,0)</f>
        <v>0</v>
      </c>
      <c r="H22" s="229">
        <f>IF(F22=0,1,0)</f>
        <v>1</v>
      </c>
      <c r="I22" s="230"/>
      <c r="J22" s="230"/>
      <c r="K22" s="233" t="str">
        <f>IF(F22=2,CONCATENATE("-",A22&amp;CHAR(10)),"")</f>
        <v/>
      </c>
    </row>
    <row r="23" spans="1:11" s="1" customFormat="1" ht="20.100000000000001" customHeight="1" x14ac:dyDescent="0.25">
      <c r="A23" s="122" t="s">
        <v>70</v>
      </c>
      <c r="B23" s="86"/>
      <c r="C23" s="39"/>
      <c r="D23" s="31"/>
      <c r="E23" s="388"/>
      <c r="F23" s="228">
        <v>0</v>
      </c>
      <c r="G23" s="229">
        <f>IF(F23=1,1,0)</f>
        <v>0</v>
      </c>
      <c r="H23" s="229">
        <f>IF(F23=0,1,0)</f>
        <v>1</v>
      </c>
      <c r="I23" s="230"/>
      <c r="J23" s="230"/>
      <c r="K23" s="233" t="str">
        <f>IF(F23=2,CONCATENATE("-",A23&amp;CHAR(10)),"")</f>
        <v/>
      </c>
    </row>
    <row r="24" spans="1:11" s="1" customFormat="1" ht="20.100000000000001" customHeight="1" x14ac:dyDescent="0.25">
      <c r="A24" s="122" t="s">
        <v>71</v>
      </c>
      <c r="B24" s="86"/>
      <c r="C24" s="39"/>
      <c r="D24" s="31"/>
      <c r="E24" s="388"/>
      <c r="F24" s="228">
        <v>0</v>
      </c>
      <c r="G24" s="229">
        <f>IF(F24=1,1,0)</f>
        <v>0</v>
      </c>
      <c r="H24" s="229">
        <f>IF(F24=0,1,0)</f>
        <v>1</v>
      </c>
      <c r="I24" s="230"/>
      <c r="J24" s="230"/>
      <c r="K24" s="233" t="str">
        <f>IF(F24=2,CONCATENATE("-",A24&amp;CHAR(10)),"")</f>
        <v/>
      </c>
    </row>
    <row r="25" spans="1:11" s="1" customFormat="1" ht="20.100000000000001" customHeight="1" x14ac:dyDescent="0.25">
      <c r="A25" s="123" t="s">
        <v>72</v>
      </c>
      <c r="B25" s="86"/>
      <c r="C25" s="39"/>
      <c r="D25" s="32"/>
      <c r="E25" s="389"/>
      <c r="F25" s="228">
        <v>0</v>
      </c>
      <c r="G25" s="229">
        <f>IF(F25=1,1,0)</f>
        <v>0</v>
      </c>
      <c r="H25" s="229">
        <f>IF(F25=0,1,0)</f>
        <v>1</v>
      </c>
      <c r="I25" s="230"/>
      <c r="J25" s="230"/>
      <c r="K25" s="233" t="str">
        <f>IF(F25=2,CONCATENATE("-",A25),"")</f>
        <v/>
      </c>
    </row>
    <row r="26" spans="1:11" s="1" customFormat="1" ht="28.5" customHeight="1" x14ac:dyDescent="0.25">
      <c r="A26" s="517" t="s">
        <v>340</v>
      </c>
      <c r="B26" s="18"/>
      <c r="C26" s="18"/>
      <c r="D26" s="30"/>
      <c r="E26" s="387"/>
      <c r="F26" s="228"/>
      <c r="G26" s="229"/>
      <c r="H26" s="229"/>
      <c r="I26" s="230">
        <f>AVERAGE(G28:G29)</f>
        <v>0</v>
      </c>
      <c r="J26" s="232" t="s">
        <v>287</v>
      </c>
      <c r="K26" s="230" t="str">
        <f>IF(G28=1,"Results indicate the waiting area is not covered or shaded",IF(G29=1,"Results indicate the waiting area does not have seating for patients","Results indiciate the waiting area does not have seating for patients and is not shaded or covered by a roof."))</f>
        <v>Results indiciate the waiting area does not have seating for patients and is not shaded or covered by a roof.</v>
      </c>
    </row>
    <row r="27" spans="1:11" s="1" customFormat="1" ht="20.100000000000001" customHeight="1" x14ac:dyDescent="0.25">
      <c r="A27" s="518"/>
      <c r="B27" s="43" t="s">
        <v>73</v>
      </c>
      <c r="C27" s="41" t="s">
        <v>74</v>
      </c>
      <c r="D27" s="31"/>
      <c r="E27" s="388"/>
      <c r="F27" s="228"/>
      <c r="G27" s="229"/>
      <c r="H27" s="229"/>
      <c r="I27" s="230"/>
      <c r="J27" s="230"/>
      <c r="K27" s="230" t="s">
        <v>120</v>
      </c>
    </row>
    <row r="28" spans="1:11" s="1" customFormat="1" ht="20.100000000000001" customHeight="1" x14ac:dyDescent="0.25">
      <c r="A28" s="45" t="s">
        <v>117</v>
      </c>
      <c r="B28" s="86"/>
      <c r="C28" s="39"/>
      <c r="D28" s="31"/>
      <c r="E28" s="388"/>
      <c r="F28" s="228">
        <v>0</v>
      </c>
      <c r="G28" s="229">
        <f>IF(F28=1,1,0)</f>
        <v>0</v>
      </c>
      <c r="H28" s="229">
        <f>IF(F28=0,1,0)</f>
        <v>1</v>
      </c>
      <c r="I28" s="230"/>
      <c r="J28" s="230"/>
      <c r="K28" s="230" t="s">
        <v>119</v>
      </c>
    </row>
    <row r="29" spans="1:11" s="1" customFormat="1" ht="20.100000000000001" customHeight="1" x14ac:dyDescent="0.25">
      <c r="A29" s="45" t="s">
        <v>118</v>
      </c>
      <c r="B29" s="86"/>
      <c r="C29" s="39"/>
      <c r="D29" s="32"/>
      <c r="E29" s="389"/>
      <c r="F29" s="228">
        <v>0</v>
      </c>
      <c r="G29" s="229">
        <f>IF(F29=1,1,0)</f>
        <v>0</v>
      </c>
      <c r="H29" s="229">
        <f>IF(F29=0,1,0)</f>
        <v>1</v>
      </c>
      <c r="I29" s="230"/>
      <c r="J29" s="230"/>
      <c r="K29" s="230" t="s">
        <v>121</v>
      </c>
    </row>
    <row r="30" spans="1:11" s="1" customFormat="1" ht="20.100000000000001" customHeight="1" x14ac:dyDescent="0.25">
      <c r="A30" s="412" t="s">
        <v>191</v>
      </c>
      <c r="B30" s="80"/>
      <c r="C30" s="80"/>
      <c r="D30" s="31"/>
      <c r="E30" s="389"/>
      <c r="F30" s="228"/>
      <c r="G30" s="229"/>
      <c r="H30" s="229"/>
      <c r="I30" s="230"/>
      <c r="J30" s="230"/>
      <c r="K30" s="230"/>
    </row>
    <row r="31" spans="1:11" s="1" customFormat="1" ht="6.75" customHeight="1" x14ac:dyDescent="0.25">
      <c r="A31" s="412"/>
      <c r="B31" s="80"/>
      <c r="C31" s="80"/>
      <c r="D31" s="31"/>
      <c r="E31" s="364"/>
      <c r="F31" s="228"/>
      <c r="G31" s="229"/>
      <c r="H31" s="229"/>
      <c r="I31" s="230"/>
      <c r="J31" s="230"/>
      <c r="K31" s="230"/>
    </row>
    <row r="32" spans="1:11" s="1" customFormat="1" ht="20.100000000000001" customHeight="1" x14ac:dyDescent="0.25">
      <c r="A32" s="383"/>
      <c r="B32" s="44" t="s">
        <v>73</v>
      </c>
      <c r="C32" s="42" t="s">
        <v>74</v>
      </c>
      <c r="D32" s="40"/>
      <c r="E32" s="364"/>
      <c r="F32" s="228"/>
      <c r="G32" s="229"/>
      <c r="H32" s="229"/>
      <c r="I32" s="230">
        <f>AVERAGE(G33:G36)</f>
        <v>0</v>
      </c>
      <c r="J32" s="232" t="s">
        <v>287</v>
      </c>
      <c r="K32" s="230" t="str">
        <f>CONCATENATE(IF(F36=2,"Results indicate IEC materials are not comprehensible by those who cannot read or translated into the local language. ",""),IF(OR(F33=2,F34=2,F35=2),"The following forms of IEC are not available for clients:"&amp;CHAR(10),""),K33,K34,K35)</f>
        <v/>
      </c>
    </row>
    <row r="33" spans="1:11" s="1" customFormat="1" ht="20.100000000000001" customHeight="1" x14ac:dyDescent="0.25">
      <c r="A33" s="45" t="s">
        <v>75</v>
      </c>
      <c r="B33" s="86"/>
      <c r="C33" s="85"/>
      <c r="D33" s="31"/>
      <c r="E33" s="364"/>
      <c r="F33" s="228">
        <v>0</v>
      </c>
      <c r="G33" s="229">
        <f>IF(F33=1,1,0)</f>
        <v>0</v>
      </c>
      <c r="H33" s="229">
        <f>IF(F33=0,1,0)</f>
        <v>1</v>
      </c>
      <c r="I33" s="233"/>
      <c r="J33" s="230"/>
      <c r="K33" s="233" t="str">
        <f>IF(F33=2,CONCATENATE("-",A33&amp;CHAR(10)),"")</f>
        <v/>
      </c>
    </row>
    <row r="34" spans="1:11" s="1" customFormat="1" ht="20.100000000000001" customHeight="1" x14ac:dyDescent="0.25">
      <c r="A34" s="45" t="s">
        <v>76</v>
      </c>
      <c r="B34" s="86"/>
      <c r="C34" s="85"/>
      <c r="D34" s="31"/>
      <c r="E34" s="364"/>
      <c r="F34" s="228">
        <v>0</v>
      </c>
      <c r="G34" s="229">
        <f>IF(F34=1,1,0)</f>
        <v>0</v>
      </c>
      <c r="H34" s="229">
        <f>IF(F34=0,1,0)</f>
        <v>1</v>
      </c>
      <c r="I34" s="233"/>
      <c r="J34" s="230"/>
      <c r="K34" s="233" t="str">
        <f>IF(F34=2,CONCATENATE("-",A34&amp;CHAR(10)),"")</f>
        <v/>
      </c>
    </row>
    <row r="35" spans="1:11" s="1" customFormat="1" ht="31.5" customHeight="1" x14ac:dyDescent="0.25">
      <c r="A35" s="45" t="s">
        <v>140</v>
      </c>
      <c r="B35" s="11"/>
      <c r="C35" s="149"/>
      <c r="D35" s="31"/>
      <c r="E35" s="364"/>
      <c r="F35" s="228">
        <v>0</v>
      </c>
      <c r="G35" s="229">
        <f>IF(F35=1,1,0)</f>
        <v>0</v>
      </c>
      <c r="H35" s="229">
        <f>IF(F35=0,1,0)</f>
        <v>1</v>
      </c>
      <c r="I35" s="233"/>
      <c r="J35" s="230"/>
      <c r="K35" s="233" t="str">
        <f>IF(F35=2,CONCATENATE("-",A35),"")</f>
        <v/>
      </c>
    </row>
    <row r="36" spans="1:11" s="1" customFormat="1" ht="18.75" customHeight="1" x14ac:dyDescent="0.25">
      <c r="A36" s="510" t="s">
        <v>327</v>
      </c>
      <c r="B36" s="149"/>
      <c r="C36" s="11"/>
      <c r="D36" s="30"/>
      <c r="E36" s="387"/>
      <c r="F36" s="228">
        <v>0</v>
      </c>
      <c r="G36" s="229">
        <f>IF(F36=1,1,0)</f>
        <v>0</v>
      </c>
      <c r="H36" s="229">
        <f>IF(F36=0,1,0)</f>
        <v>1</v>
      </c>
      <c r="I36" s="233"/>
      <c r="J36" s="230"/>
      <c r="K36" s="233"/>
    </row>
    <row r="37" spans="1:11" s="1" customFormat="1" ht="18.75" customHeight="1" x14ac:dyDescent="0.25">
      <c r="A37" s="511"/>
      <c r="B37" s="88"/>
      <c r="C37" s="82"/>
      <c r="D37" s="32"/>
      <c r="E37" s="389"/>
      <c r="F37" s="228"/>
      <c r="G37" s="229"/>
      <c r="H37" s="229"/>
      <c r="I37" s="233"/>
      <c r="J37" s="230"/>
      <c r="K37" s="233"/>
    </row>
    <row r="38" spans="1:11" s="1" customFormat="1" ht="19.5" customHeight="1" x14ac:dyDescent="0.25">
      <c r="A38" s="411" t="s">
        <v>342</v>
      </c>
      <c r="B38" s="80"/>
      <c r="C38" s="80"/>
      <c r="D38" s="30"/>
      <c r="E38" s="364"/>
      <c r="F38" s="228">
        <v>0</v>
      </c>
      <c r="G38" s="229">
        <f>IF(F38=1,1,0)</f>
        <v>0</v>
      </c>
      <c r="H38" s="229">
        <f>IF(F38=0,1,0)</f>
        <v>1</v>
      </c>
      <c r="I38" s="230">
        <f>G38</f>
        <v>0</v>
      </c>
      <c r="J38" s="232" t="s">
        <v>287</v>
      </c>
      <c r="K38" s="230" t="s">
        <v>253</v>
      </c>
    </row>
    <row r="39" spans="1:11" s="1" customFormat="1" ht="19.5" customHeight="1" x14ac:dyDescent="0.25">
      <c r="A39" s="412"/>
      <c r="B39" s="80"/>
      <c r="C39" s="80"/>
      <c r="D39" s="31"/>
      <c r="E39" s="364"/>
      <c r="F39" s="228"/>
      <c r="G39" s="229"/>
      <c r="H39" s="229"/>
      <c r="I39" s="230"/>
      <c r="J39" s="230"/>
      <c r="K39" s="230"/>
    </row>
    <row r="40" spans="1:11" s="1" customFormat="1" ht="11.25" customHeight="1" x14ac:dyDescent="0.25">
      <c r="A40" s="412"/>
      <c r="B40" s="80"/>
      <c r="C40" s="80"/>
      <c r="D40" s="31"/>
      <c r="E40" s="364"/>
      <c r="F40" s="228"/>
      <c r="G40" s="229"/>
      <c r="H40" s="229"/>
      <c r="I40" s="230"/>
      <c r="J40" s="230"/>
      <c r="K40" s="230"/>
    </row>
    <row r="41" spans="1:11" s="1" customFormat="1" ht="20.100000000000001" customHeight="1" x14ac:dyDescent="0.25">
      <c r="A41" s="416" t="s">
        <v>343</v>
      </c>
      <c r="B41" s="18"/>
      <c r="C41" s="18"/>
      <c r="D41" s="30"/>
      <c r="E41" s="364"/>
      <c r="F41" s="228">
        <v>0</v>
      </c>
      <c r="G41" s="229">
        <f>IF(F41=1,1,0)</f>
        <v>0</v>
      </c>
      <c r="H41" s="229">
        <f>IF(F41=0,1,0)</f>
        <v>1</v>
      </c>
      <c r="I41" s="230">
        <f>G41</f>
        <v>0</v>
      </c>
      <c r="J41" s="232" t="s">
        <v>287</v>
      </c>
      <c r="K41" s="230" t="s">
        <v>254</v>
      </c>
    </row>
    <row r="42" spans="1:11" s="1" customFormat="1" ht="20.100000000000001" customHeight="1" x14ac:dyDescent="0.25">
      <c r="A42" s="508"/>
      <c r="B42" s="80"/>
      <c r="C42" s="80"/>
      <c r="D42" s="31"/>
      <c r="E42" s="364"/>
      <c r="F42" s="228"/>
      <c r="G42" s="229"/>
      <c r="H42" s="229"/>
      <c r="I42" s="230"/>
      <c r="J42" s="230"/>
      <c r="K42" s="230"/>
    </row>
    <row r="43" spans="1:11" s="1" customFormat="1" ht="14.25" customHeight="1" x14ac:dyDescent="0.25">
      <c r="A43" s="509"/>
      <c r="B43" s="83"/>
      <c r="C43" s="83"/>
      <c r="D43" s="32"/>
      <c r="E43" s="364"/>
      <c r="F43" s="228"/>
      <c r="G43" s="229"/>
      <c r="H43" s="229"/>
      <c r="I43" s="230"/>
      <c r="J43" s="230"/>
      <c r="K43" s="230"/>
    </row>
    <row r="44" spans="1:11" s="1" customFormat="1" ht="20.100000000000001" customHeight="1" x14ac:dyDescent="0.25">
      <c r="A44" s="380" t="str">
        <f>IF(H44&gt;0,"NOTE: ONE OR MORE QUESTIONS IS NOT ANSWERED","")</f>
        <v>NOTE: ONE OR MORE QUESTIONS IS NOT ANSWERED</v>
      </c>
      <c r="B44" s="381"/>
      <c r="C44" s="381"/>
      <c r="D44" s="381"/>
      <c r="E44" s="382"/>
      <c r="F44" s="503" t="s">
        <v>171</v>
      </c>
      <c r="G44" s="504"/>
      <c r="H44" s="273">
        <f>SUM(H1:H43)</f>
        <v>21</v>
      </c>
      <c r="I44" s="83"/>
      <c r="J44" s="82"/>
    </row>
    <row r="45" spans="1:11" s="1" customFormat="1" ht="20.100000000000001" customHeight="1" x14ac:dyDescent="0.25">
      <c r="A45" s="68"/>
      <c r="B45" s="69"/>
      <c r="C45" s="69"/>
      <c r="D45" s="70" t="s">
        <v>62</v>
      </c>
      <c r="E45" s="244">
        <f>G45</f>
        <v>0</v>
      </c>
      <c r="F45" s="60" t="s">
        <v>65</v>
      </c>
      <c r="G45" s="60">
        <f>AVERAGE(G4:G43)</f>
        <v>0</v>
      </c>
      <c r="H45" s="60"/>
      <c r="I45" s="60"/>
      <c r="J45" s="60"/>
    </row>
    <row r="46" spans="1:11" s="1" customFormat="1" x14ac:dyDescent="0.25">
      <c r="E46" s="36"/>
      <c r="F46" s="29"/>
      <c r="G46" s="29"/>
      <c r="H46" s="29"/>
    </row>
    <row r="47" spans="1:11" s="1" customFormat="1" ht="15" customHeight="1" x14ac:dyDescent="0.25">
      <c r="E47" s="36"/>
      <c r="F47" s="29"/>
      <c r="G47" s="29"/>
      <c r="H47" s="29"/>
    </row>
    <row r="48" spans="1:11" s="1" customFormat="1" x14ac:dyDescent="0.25">
      <c r="E48" s="36"/>
      <c r="F48" s="29"/>
      <c r="G48" s="29"/>
      <c r="H48" s="29"/>
    </row>
    <row r="49" spans="5:8" s="1" customFormat="1" x14ac:dyDescent="0.25">
      <c r="E49" s="36"/>
      <c r="F49" s="29"/>
      <c r="G49" s="29"/>
      <c r="H49" s="29"/>
    </row>
    <row r="50" spans="5:8" s="1" customFormat="1" x14ac:dyDescent="0.25">
      <c r="E50" s="36"/>
      <c r="F50" s="29"/>
      <c r="G50" s="29"/>
      <c r="H50" s="29"/>
    </row>
    <row r="51" spans="5:8" s="1" customFormat="1" x14ac:dyDescent="0.25">
      <c r="E51" s="36"/>
      <c r="F51" s="29"/>
      <c r="G51" s="29"/>
      <c r="H51" s="29"/>
    </row>
    <row r="52" spans="5:8" s="1" customFormat="1" x14ac:dyDescent="0.25">
      <c r="E52" s="36"/>
      <c r="F52" s="29"/>
      <c r="G52" s="29"/>
      <c r="H52" s="29"/>
    </row>
    <row r="53" spans="5:8" s="1" customFormat="1" x14ac:dyDescent="0.25">
      <c r="E53" s="36"/>
      <c r="F53" s="29"/>
      <c r="G53" s="29"/>
      <c r="H53" s="29"/>
    </row>
    <row r="54" spans="5:8" s="1" customFormat="1" x14ac:dyDescent="0.25">
      <c r="E54" s="36"/>
      <c r="F54" s="29"/>
      <c r="G54" s="29"/>
      <c r="H54" s="29"/>
    </row>
    <row r="55" spans="5:8" s="1" customFormat="1" x14ac:dyDescent="0.25">
      <c r="E55" s="36"/>
      <c r="F55" s="29"/>
      <c r="G55" s="29"/>
      <c r="H55" s="29"/>
    </row>
    <row r="56" spans="5:8" s="1" customFormat="1" x14ac:dyDescent="0.25">
      <c r="E56" s="36"/>
      <c r="F56" s="29"/>
      <c r="G56" s="29"/>
      <c r="H56" s="29"/>
    </row>
    <row r="57" spans="5:8" s="1" customFormat="1" x14ac:dyDescent="0.25">
      <c r="E57" s="36"/>
      <c r="F57" s="29"/>
      <c r="G57" s="29"/>
      <c r="H57" s="29"/>
    </row>
    <row r="58" spans="5:8" s="1" customFormat="1" x14ac:dyDescent="0.25">
      <c r="E58" s="36"/>
      <c r="F58" s="29"/>
      <c r="G58" s="29"/>
      <c r="H58" s="29"/>
    </row>
    <row r="59" spans="5:8" s="1" customFormat="1" x14ac:dyDescent="0.25">
      <c r="E59" s="36"/>
      <c r="F59" s="29"/>
      <c r="G59" s="29"/>
      <c r="H59" s="29"/>
    </row>
    <row r="60" spans="5:8" s="1" customFormat="1" x14ac:dyDescent="0.25">
      <c r="E60" s="36"/>
      <c r="F60" s="29"/>
      <c r="G60" s="29"/>
      <c r="H60" s="29"/>
    </row>
    <row r="61" spans="5:8" s="1" customFormat="1" x14ac:dyDescent="0.25">
      <c r="E61" s="36"/>
      <c r="F61" s="29"/>
      <c r="G61" s="29"/>
      <c r="H61" s="29"/>
    </row>
    <row r="62" spans="5:8" s="1" customFormat="1" x14ac:dyDescent="0.25">
      <c r="E62" s="36"/>
      <c r="F62" s="29"/>
      <c r="G62" s="29"/>
      <c r="H62" s="29"/>
    </row>
    <row r="63" spans="5:8" s="1" customFormat="1" x14ac:dyDescent="0.25">
      <c r="E63" s="36"/>
      <c r="F63" s="29"/>
      <c r="G63" s="29"/>
      <c r="H63" s="29"/>
    </row>
    <row r="64" spans="5:8" s="1" customFormat="1" x14ac:dyDescent="0.25">
      <c r="E64" s="36"/>
      <c r="F64" s="29"/>
      <c r="G64" s="29"/>
      <c r="H64" s="29"/>
    </row>
    <row r="65" spans="5:8" s="1" customFormat="1" x14ac:dyDescent="0.25">
      <c r="E65" s="36"/>
      <c r="F65" s="29"/>
      <c r="G65" s="29"/>
      <c r="H65" s="29"/>
    </row>
    <row r="66" spans="5:8" s="1" customFormat="1" x14ac:dyDescent="0.25">
      <c r="E66" s="36"/>
      <c r="F66" s="29"/>
      <c r="G66" s="29"/>
      <c r="H66" s="29"/>
    </row>
    <row r="67" spans="5:8" s="1" customFormat="1" x14ac:dyDescent="0.25">
      <c r="E67" s="36"/>
      <c r="F67" s="29"/>
      <c r="G67" s="29"/>
      <c r="H67" s="29"/>
    </row>
    <row r="68" spans="5:8" s="1" customFormat="1" x14ac:dyDescent="0.25">
      <c r="E68" s="36"/>
      <c r="F68" s="29"/>
      <c r="G68" s="29"/>
      <c r="H68" s="29"/>
    </row>
    <row r="69" spans="5:8" s="1" customFormat="1" x14ac:dyDescent="0.25">
      <c r="E69" s="36"/>
      <c r="F69" s="29"/>
      <c r="G69" s="29"/>
      <c r="H69" s="29"/>
    </row>
    <row r="70" spans="5:8" s="1" customFormat="1" x14ac:dyDescent="0.25">
      <c r="E70" s="36"/>
      <c r="F70" s="29"/>
      <c r="G70" s="29"/>
      <c r="H70" s="29"/>
    </row>
    <row r="71" spans="5:8" s="1" customFormat="1" x14ac:dyDescent="0.25">
      <c r="E71" s="36"/>
      <c r="F71" s="29"/>
      <c r="G71" s="29"/>
      <c r="H71" s="29"/>
    </row>
    <row r="72" spans="5:8" s="1" customFormat="1" x14ac:dyDescent="0.25">
      <c r="E72" s="36"/>
      <c r="F72" s="29"/>
      <c r="G72" s="29"/>
      <c r="H72" s="29"/>
    </row>
    <row r="73" spans="5:8" s="1" customFormat="1" x14ac:dyDescent="0.25">
      <c r="E73" s="36"/>
      <c r="F73" s="29"/>
      <c r="G73" s="29"/>
      <c r="H73" s="29"/>
    </row>
    <row r="74" spans="5:8" s="1" customFormat="1" x14ac:dyDescent="0.25">
      <c r="E74" s="36"/>
      <c r="F74" s="29"/>
      <c r="G74" s="29"/>
      <c r="H74" s="29"/>
    </row>
    <row r="75" spans="5:8" s="1" customFormat="1" x14ac:dyDescent="0.25">
      <c r="E75" s="36"/>
      <c r="F75" s="29"/>
      <c r="G75" s="29"/>
      <c r="H75" s="29"/>
    </row>
    <row r="76" spans="5:8" s="1" customFormat="1" x14ac:dyDescent="0.25">
      <c r="E76" s="36"/>
      <c r="F76" s="29"/>
      <c r="G76" s="29"/>
      <c r="H76" s="29"/>
    </row>
    <row r="77" spans="5:8" s="1" customFormat="1" x14ac:dyDescent="0.25">
      <c r="E77" s="36"/>
      <c r="F77" s="29"/>
      <c r="G77" s="29"/>
      <c r="H77" s="29"/>
    </row>
    <row r="78" spans="5:8" s="1" customFormat="1" x14ac:dyDescent="0.25">
      <c r="E78" s="36"/>
      <c r="F78" s="29"/>
      <c r="G78" s="29"/>
      <c r="H78" s="29"/>
    </row>
    <row r="79" spans="5:8" s="1" customFormat="1" x14ac:dyDescent="0.25">
      <c r="E79" s="36"/>
      <c r="F79" s="29"/>
      <c r="G79" s="29"/>
      <c r="H79" s="29"/>
    </row>
    <row r="80" spans="5:8" s="1" customFormat="1" x14ac:dyDescent="0.25">
      <c r="E80" s="36"/>
      <c r="F80" s="29"/>
      <c r="G80" s="29"/>
      <c r="H80" s="29"/>
    </row>
    <row r="81" spans="5:8" s="1" customFormat="1" x14ac:dyDescent="0.25">
      <c r="E81" s="36"/>
      <c r="F81" s="29"/>
      <c r="G81" s="29"/>
      <c r="H81" s="29"/>
    </row>
    <row r="82" spans="5:8" s="1" customFormat="1" x14ac:dyDescent="0.25">
      <c r="E82" s="36"/>
      <c r="F82" s="29"/>
      <c r="G82" s="29"/>
      <c r="H82" s="29"/>
    </row>
    <row r="83" spans="5:8" s="1" customFormat="1" x14ac:dyDescent="0.25">
      <c r="E83" s="36"/>
      <c r="F83" s="29"/>
      <c r="G83" s="29"/>
      <c r="H83" s="29"/>
    </row>
    <row r="84" spans="5:8" s="1" customFormat="1" x14ac:dyDescent="0.25">
      <c r="E84" s="36"/>
      <c r="F84" s="29"/>
      <c r="G84" s="29"/>
      <c r="H84" s="29"/>
    </row>
    <row r="85" spans="5:8" s="1" customFormat="1" x14ac:dyDescent="0.25">
      <c r="E85" s="36"/>
      <c r="F85" s="29"/>
      <c r="G85" s="29"/>
      <c r="H85" s="29"/>
    </row>
    <row r="86" spans="5:8" s="1" customFormat="1" x14ac:dyDescent="0.25">
      <c r="E86" s="36"/>
      <c r="F86" s="29"/>
      <c r="G86" s="29"/>
      <c r="H86" s="29"/>
    </row>
    <row r="87" spans="5:8" s="1" customFormat="1" x14ac:dyDescent="0.25">
      <c r="E87" s="36"/>
      <c r="F87" s="29"/>
      <c r="G87" s="29"/>
      <c r="H87" s="29"/>
    </row>
    <row r="88" spans="5:8" s="1" customFormat="1" x14ac:dyDescent="0.25">
      <c r="E88" s="36"/>
      <c r="F88" s="29"/>
      <c r="G88" s="29"/>
      <c r="H88" s="29"/>
    </row>
    <row r="89" spans="5:8" s="1" customFormat="1" x14ac:dyDescent="0.25">
      <c r="E89" s="36"/>
      <c r="F89" s="29"/>
      <c r="G89" s="29"/>
      <c r="H89" s="29"/>
    </row>
    <row r="90" spans="5:8" s="1" customFormat="1" x14ac:dyDescent="0.25">
      <c r="E90" s="36"/>
      <c r="F90" s="29"/>
      <c r="G90" s="29"/>
      <c r="H90" s="29"/>
    </row>
    <row r="91" spans="5:8" s="1" customFormat="1" x14ac:dyDescent="0.25">
      <c r="E91" s="36"/>
      <c r="F91" s="29"/>
      <c r="G91" s="29"/>
      <c r="H91" s="29"/>
    </row>
    <row r="92" spans="5:8" s="1" customFormat="1" x14ac:dyDescent="0.25">
      <c r="E92" s="36"/>
      <c r="F92" s="29"/>
      <c r="G92" s="29"/>
      <c r="H92" s="29"/>
    </row>
    <row r="93" spans="5:8" s="1" customFormat="1" x14ac:dyDescent="0.25">
      <c r="E93" s="36"/>
      <c r="F93" s="29"/>
      <c r="G93" s="29"/>
      <c r="H93" s="29"/>
    </row>
    <row r="94" spans="5:8" s="1" customFormat="1" x14ac:dyDescent="0.25">
      <c r="E94" s="36"/>
      <c r="F94" s="29"/>
      <c r="G94" s="29"/>
      <c r="H94" s="29"/>
    </row>
    <row r="95" spans="5:8" s="1" customFormat="1" x14ac:dyDescent="0.25">
      <c r="E95" s="36"/>
      <c r="F95" s="29"/>
      <c r="G95" s="29"/>
      <c r="H95" s="29"/>
    </row>
    <row r="96" spans="5:8" s="1" customFormat="1" x14ac:dyDescent="0.25">
      <c r="E96" s="36"/>
      <c r="F96" s="29"/>
      <c r="G96" s="29"/>
      <c r="H96" s="29"/>
    </row>
    <row r="97" spans="5:8" s="1" customFormat="1" x14ac:dyDescent="0.25">
      <c r="E97" s="36"/>
      <c r="F97" s="29"/>
      <c r="G97" s="29"/>
      <c r="H97" s="29"/>
    </row>
    <row r="98" spans="5:8" s="1" customFormat="1" x14ac:dyDescent="0.25">
      <c r="E98" s="36"/>
      <c r="F98" s="29"/>
      <c r="G98" s="29"/>
      <c r="H98" s="29"/>
    </row>
    <row r="99" spans="5:8" s="1" customFormat="1" x14ac:dyDescent="0.25">
      <c r="E99" s="36"/>
      <c r="F99" s="29"/>
      <c r="G99" s="29"/>
      <c r="H99" s="29"/>
    </row>
    <row r="100" spans="5:8" s="1" customFormat="1" x14ac:dyDescent="0.25">
      <c r="E100" s="36"/>
      <c r="F100" s="29"/>
      <c r="G100" s="29"/>
      <c r="H100" s="29"/>
    </row>
    <row r="101" spans="5:8" s="1" customFormat="1" x14ac:dyDescent="0.25">
      <c r="E101" s="36"/>
      <c r="F101" s="29"/>
      <c r="G101" s="29"/>
      <c r="H101" s="29"/>
    </row>
    <row r="102" spans="5:8" s="1" customFormat="1" x14ac:dyDescent="0.25">
      <c r="E102" s="36"/>
      <c r="F102" s="29"/>
      <c r="G102" s="29"/>
      <c r="H102" s="29"/>
    </row>
    <row r="103" spans="5:8" s="1" customFormat="1" x14ac:dyDescent="0.25">
      <c r="E103" s="36"/>
      <c r="F103" s="29"/>
      <c r="G103" s="29"/>
      <c r="H103" s="29"/>
    </row>
    <row r="104" spans="5:8" s="1" customFormat="1" x14ac:dyDescent="0.25">
      <c r="E104" s="36"/>
      <c r="F104" s="29"/>
      <c r="G104" s="29"/>
      <c r="H104" s="29"/>
    </row>
    <row r="105" spans="5:8" s="1" customFormat="1" x14ac:dyDescent="0.25">
      <c r="E105" s="36"/>
      <c r="F105" s="29"/>
      <c r="G105" s="29"/>
      <c r="H105" s="29"/>
    </row>
    <row r="106" spans="5:8" s="1" customFormat="1" x14ac:dyDescent="0.25">
      <c r="E106" s="36"/>
      <c r="F106" s="29"/>
      <c r="G106" s="29"/>
      <c r="H106" s="29"/>
    </row>
    <row r="107" spans="5:8" s="1" customFormat="1" x14ac:dyDescent="0.25">
      <c r="E107" s="36"/>
      <c r="F107" s="29"/>
      <c r="G107" s="29"/>
      <c r="H107" s="29"/>
    </row>
    <row r="108" spans="5:8" s="1" customFormat="1" x14ac:dyDescent="0.25">
      <c r="E108" s="36"/>
      <c r="F108" s="29"/>
      <c r="G108" s="29"/>
      <c r="H108" s="29"/>
    </row>
    <row r="109" spans="5:8" s="1" customFormat="1" x14ac:dyDescent="0.25">
      <c r="E109" s="36"/>
      <c r="F109" s="29"/>
      <c r="G109" s="29"/>
      <c r="H109" s="29"/>
    </row>
    <row r="110" spans="5:8" s="1" customFormat="1" x14ac:dyDescent="0.25">
      <c r="E110" s="36"/>
      <c r="F110" s="29"/>
      <c r="G110" s="29"/>
      <c r="H110" s="29"/>
    </row>
    <row r="111" spans="5:8" s="1" customFormat="1" x14ac:dyDescent="0.25">
      <c r="E111" s="36"/>
      <c r="F111" s="29"/>
      <c r="G111" s="29"/>
      <c r="H111" s="29"/>
    </row>
    <row r="112" spans="5:8" s="1" customFormat="1" x14ac:dyDescent="0.25">
      <c r="E112" s="36"/>
      <c r="F112" s="29"/>
      <c r="G112" s="29"/>
      <c r="H112" s="29"/>
    </row>
    <row r="113" spans="5:8" s="1" customFormat="1" x14ac:dyDescent="0.25">
      <c r="E113" s="36"/>
      <c r="F113" s="29"/>
      <c r="G113" s="29"/>
      <c r="H113" s="29"/>
    </row>
    <row r="114" spans="5:8" s="1" customFormat="1" x14ac:dyDescent="0.25">
      <c r="E114" s="36"/>
      <c r="F114" s="29"/>
      <c r="G114" s="29"/>
      <c r="H114" s="29"/>
    </row>
    <row r="115" spans="5:8" s="1" customFormat="1" x14ac:dyDescent="0.25">
      <c r="E115" s="36"/>
      <c r="F115" s="29"/>
      <c r="G115" s="29"/>
      <c r="H115" s="29"/>
    </row>
    <row r="116" spans="5:8" s="1" customFormat="1" x14ac:dyDescent="0.25">
      <c r="E116" s="36"/>
      <c r="F116" s="29"/>
      <c r="G116" s="29"/>
      <c r="H116" s="29"/>
    </row>
    <row r="117" spans="5:8" s="1" customFormat="1" x14ac:dyDescent="0.25">
      <c r="E117" s="36"/>
      <c r="F117" s="29"/>
      <c r="G117" s="29"/>
      <c r="H117" s="29"/>
    </row>
    <row r="118" spans="5:8" s="1" customFormat="1" x14ac:dyDescent="0.25">
      <c r="E118" s="36"/>
      <c r="F118" s="29"/>
      <c r="G118" s="29"/>
      <c r="H118" s="29"/>
    </row>
    <row r="119" spans="5:8" s="1" customFormat="1" x14ac:dyDescent="0.25">
      <c r="E119" s="36"/>
      <c r="F119" s="29"/>
      <c r="G119" s="29"/>
      <c r="H119" s="29"/>
    </row>
    <row r="120" spans="5:8" s="1" customFormat="1" x14ac:dyDescent="0.25">
      <c r="E120" s="36"/>
      <c r="F120" s="29"/>
      <c r="G120" s="29"/>
      <c r="H120" s="29"/>
    </row>
    <row r="121" spans="5:8" s="1" customFormat="1" x14ac:dyDescent="0.25">
      <c r="E121" s="36"/>
      <c r="F121" s="29"/>
      <c r="G121" s="29"/>
      <c r="H121" s="29"/>
    </row>
    <row r="122" spans="5:8" s="1" customFormat="1" x14ac:dyDescent="0.25">
      <c r="E122" s="36"/>
      <c r="F122" s="29"/>
      <c r="G122" s="29"/>
      <c r="H122" s="29"/>
    </row>
    <row r="123" spans="5:8" s="1" customFormat="1" x14ac:dyDescent="0.25">
      <c r="E123" s="36"/>
      <c r="F123" s="29"/>
      <c r="G123" s="29"/>
      <c r="H123" s="29"/>
    </row>
    <row r="124" spans="5:8" s="1" customFormat="1" x14ac:dyDescent="0.25">
      <c r="E124" s="36"/>
      <c r="F124" s="29"/>
      <c r="G124" s="29"/>
      <c r="H124" s="29"/>
    </row>
    <row r="125" spans="5:8" s="1" customFormat="1" x14ac:dyDescent="0.25">
      <c r="E125" s="36"/>
      <c r="F125" s="29"/>
      <c r="G125" s="29"/>
      <c r="H125" s="29"/>
    </row>
    <row r="126" spans="5:8" s="1" customFormat="1" x14ac:dyDescent="0.25">
      <c r="E126" s="36"/>
      <c r="F126" s="29"/>
      <c r="G126" s="29"/>
      <c r="H126" s="29"/>
    </row>
    <row r="127" spans="5:8" s="1" customFormat="1" x14ac:dyDescent="0.25">
      <c r="E127" s="36"/>
      <c r="F127" s="29"/>
      <c r="G127" s="29"/>
      <c r="H127" s="29"/>
    </row>
    <row r="128" spans="5:8" s="1" customFormat="1" x14ac:dyDescent="0.25">
      <c r="E128" s="36"/>
      <c r="F128" s="29"/>
      <c r="G128" s="29"/>
      <c r="H128" s="29"/>
    </row>
    <row r="129" spans="5:8" s="1" customFormat="1" x14ac:dyDescent="0.25">
      <c r="E129" s="36"/>
      <c r="F129" s="29"/>
      <c r="G129" s="29"/>
      <c r="H129" s="29"/>
    </row>
    <row r="130" spans="5:8" s="1" customFormat="1" x14ac:dyDescent="0.25">
      <c r="E130" s="36"/>
      <c r="F130" s="29"/>
      <c r="G130" s="29"/>
      <c r="H130" s="29"/>
    </row>
    <row r="131" spans="5:8" s="1" customFormat="1" x14ac:dyDescent="0.25">
      <c r="E131" s="36"/>
      <c r="F131" s="29"/>
      <c r="G131" s="29"/>
      <c r="H131" s="29"/>
    </row>
    <row r="132" spans="5:8" s="1" customFormat="1" x14ac:dyDescent="0.25">
      <c r="E132" s="36"/>
      <c r="F132" s="29"/>
      <c r="G132" s="29"/>
      <c r="H132" s="29"/>
    </row>
    <row r="133" spans="5:8" s="1" customFormat="1" x14ac:dyDescent="0.25">
      <c r="E133" s="36"/>
      <c r="F133" s="29"/>
      <c r="G133" s="29"/>
      <c r="H133" s="29"/>
    </row>
    <row r="134" spans="5:8" s="1" customFormat="1" x14ac:dyDescent="0.25">
      <c r="E134" s="36"/>
      <c r="F134" s="29"/>
      <c r="G134" s="29"/>
      <c r="H134" s="29"/>
    </row>
    <row r="135" spans="5:8" s="1" customFormat="1" x14ac:dyDescent="0.25">
      <c r="E135" s="36"/>
      <c r="F135" s="29"/>
      <c r="G135" s="29"/>
      <c r="H135" s="29"/>
    </row>
    <row r="136" spans="5:8" s="1" customFormat="1" x14ac:dyDescent="0.25">
      <c r="E136" s="36"/>
      <c r="F136" s="29"/>
      <c r="G136" s="29"/>
      <c r="H136" s="29"/>
    </row>
    <row r="137" spans="5:8" s="1" customFormat="1" x14ac:dyDescent="0.25">
      <c r="E137" s="36"/>
      <c r="F137" s="29"/>
      <c r="G137" s="29"/>
      <c r="H137" s="29"/>
    </row>
    <row r="138" spans="5:8" s="1" customFormat="1" x14ac:dyDescent="0.25">
      <c r="E138" s="36"/>
      <c r="F138" s="29"/>
      <c r="G138" s="29"/>
      <c r="H138" s="29"/>
    </row>
    <row r="139" spans="5:8" s="1" customFormat="1" x14ac:dyDescent="0.25">
      <c r="E139" s="36"/>
      <c r="F139" s="29"/>
      <c r="G139" s="29"/>
      <c r="H139" s="29"/>
    </row>
    <row r="140" spans="5:8" s="1" customFormat="1" x14ac:dyDescent="0.25">
      <c r="E140" s="36"/>
      <c r="F140" s="29"/>
      <c r="G140" s="29"/>
      <c r="H140" s="29"/>
    </row>
    <row r="141" spans="5:8" s="1" customFormat="1" x14ac:dyDescent="0.25">
      <c r="E141" s="36"/>
      <c r="F141" s="29"/>
      <c r="G141" s="29"/>
      <c r="H141" s="29"/>
    </row>
    <row r="142" spans="5:8" s="1" customFormat="1" x14ac:dyDescent="0.25">
      <c r="E142" s="36"/>
      <c r="F142" s="29"/>
      <c r="G142" s="29"/>
      <c r="H142" s="29"/>
    </row>
    <row r="143" spans="5:8" s="1" customFormat="1" x14ac:dyDescent="0.25">
      <c r="E143" s="36"/>
      <c r="F143" s="29"/>
      <c r="G143" s="29"/>
      <c r="H143" s="29"/>
    </row>
    <row r="144" spans="5:8" s="1" customFormat="1" x14ac:dyDescent="0.25">
      <c r="E144" s="36"/>
      <c r="F144" s="29"/>
      <c r="G144" s="29"/>
      <c r="H144" s="29"/>
    </row>
    <row r="145" spans="5:8" s="1" customFormat="1" x14ac:dyDescent="0.25">
      <c r="E145" s="36"/>
      <c r="F145" s="29"/>
      <c r="G145" s="29"/>
      <c r="H145" s="29"/>
    </row>
    <row r="146" spans="5:8" s="1" customFormat="1" x14ac:dyDescent="0.25">
      <c r="E146" s="36"/>
      <c r="F146" s="29"/>
      <c r="G146" s="29"/>
      <c r="H146" s="29"/>
    </row>
    <row r="147" spans="5:8" s="1" customFormat="1" x14ac:dyDescent="0.25">
      <c r="E147" s="36"/>
      <c r="F147" s="29"/>
      <c r="G147" s="29"/>
      <c r="H147" s="29"/>
    </row>
    <row r="148" spans="5:8" s="1" customFormat="1" x14ac:dyDescent="0.25">
      <c r="E148" s="36"/>
      <c r="F148" s="29"/>
      <c r="G148" s="29"/>
      <c r="H148" s="29"/>
    </row>
    <row r="149" spans="5:8" s="1" customFormat="1" x14ac:dyDescent="0.25">
      <c r="E149" s="36"/>
      <c r="F149" s="29"/>
      <c r="G149" s="29"/>
      <c r="H149" s="29"/>
    </row>
    <row r="150" spans="5:8" s="1" customFormat="1" x14ac:dyDescent="0.25">
      <c r="E150" s="36"/>
      <c r="F150" s="29"/>
      <c r="G150" s="29"/>
      <c r="H150" s="29"/>
    </row>
    <row r="151" spans="5:8" s="1" customFormat="1" x14ac:dyDescent="0.25">
      <c r="E151" s="36"/>
      <c r="F151" s="29"/>
      <c r="G151" s="29"/>
      <c r="H151" s="29"/>
    </row>
    <row r="152" spans="5:8" s="1" customFormat="1" x14ac:dyDescent="0.25">
      <c r="E152" s="36"/>
      <c r="F152" s="29"/>
      <c r="G152" s="29"/>
      <c r="H152" s="29"/>
    </row>
    <row r="153" spans="5:8" s="1" customFormat="1" x14ac:dyDescent="0.25">
      <c r="E153" s="36"/>
      <c r="F153" s="29"/>
      <c r="G153" s="29"/>
      <c r="H153" s="29"/>
    </row>
    <row r="154" spans="5:8" s="1" customFormat="1" x14ac:dyDescent="0.25">
      <c r="E154" s="36"/>
      <c r="F154" s="29"/>
      <c r="G154" s="29"/>
      <c r="H154" s="29"/>
    </row>
    <row r="155" spans="5:8" s="1" customFormat="1" x14ac:dyDescent="0.25">
      <c r="E155" s="36"/>
      <c r="F155" s="29"/>
      <c r="G155" s="29"/>
      <c r="H155" s="29"/>
    </row>
    <row r="156" spans="5:8" s="1" customFormat="1" x14ac:dyDescent="0.25">
      <c r="E156" s="36"/>
      <c r="F156" s="29"/>
      <c r="G156" s="29"/>
      <c r="H156" s="29"/>
    </row>
    <row r="157" spans="5:8" s="1" customFormat="1" x14ac:dyDescent="0.25">
      <c r="E157" s="36"/>
      <c r="F157" s="29"/>
      <c r="G157" s="29"/>
      <c r="H157" s="29"/>
    </row>
    <row r="158" spans="5:8" s="1" customFormat="1" x14ac:dyDescent="0.25">
      <c r="E158" s="36"/>
      <c r="F158" s="29"/>
      <c r="G158" s="29"/>
      <c r="H158" s="29"/>
    </row>
    <row r="159" spans="5:8" s="1" customFormat="1" x14ac:dyDescent="0.25">
      <c r="E159" s="36"/>
      <c r="F159" s="29"/>
      <c r="G159" s="29"/>
      <c r="H159" s="29"/>
    </row>
    <row r="160" spans="5:8" s="1" customFormat="1" x14ac:dyDescent="0.25">
      <c r="E160" s="36"/>
      <c r="F160" s="29"/>
      <c r="G160" s="29"/>
      <c r="H160" s="29"/>
    </row>
    <row r="161" spans="5:8" s="1" customFormat="1" x14ac:dyDescent="0.25">
      <c r="E161" s="36"/>
      <c r="F161" s="29"/>
      <c r="G161" s="29"/>
      <c r="H161" s="29"/>
    </row>
    <row r="162" spans="5:8" s="1" customFormat="1" x14ac:dyDescent="0.25">
      <c r="E162" s="36"/>
      <c r="F162" s="29"/>
      <c r="G162" s="29"/>
      <c r="H162" s="29"/>
    </row>
    <row r="163" spans="5:8" s="1" customFormat="1" x14ac:dyDescent="0.25">
      <c r="E163" s="36"/>
      <c r="F163" s="29"/>
      <c r="G163" s="29"/>
      <c r="H163" s="29"/>
    </row>
    <row r="164" spans="5:8" s="1" customFormat="1" x14ac:dyDescent="0.25">
      <c r="E164" s="36"/>
      <c r="F164" s="29"/>
      <c r="G164" s="29"/>
      <c r="H164" s="29"/>
    </row>
    <row r="165" spans="5:8" s="1" customFormat="1" x14ac:dyDescent="0.25">
      <c r="E165" s="36"/>
      <c r="F165" s="29"/>
      <c r="G165" s="29"/>
      <c r="H165" s="29"/>
    </row>
    <row r="166" spans="5:8" s="1" customFormat="1" x14ac:dyDescent="0.25">
      <c r="E166" s="36"/>
      <c r="F166" s="29"/>
      <c r="G166" s="29"/>
      <c r="H166" s="29"/>
    </row>
    <row r="167" spans="5:8" s="1" customFormat="1" x14ac:dyDescent="0.25">
      <c r="E167" s="36"/>
      <c r="F167" s="29"/>
      <c r="G167" s="29"/>
      <c r="H167" s="29"/>
    </row>
    <row r="168" spans="5:8" s="1" customFormat="1" x14ac:dyDescent="0.25">
      <c r="E168" s="36"/>
      <c r="F168" s="29"/>
      <c r="G168" s="29"/>
      <c r="H168" s="29"/>
    </row>
    <row r="169" spans="5:8" s="1" customFormat="1" x14ac:dyDescent="0.25">
      <c r="E169" s="36"/>
      <c r="F169" s="29"/>
      <c r="G169" s="29"/>
      <c r="H169" s="29"/>
    </row>
    <row r="170" spans="5:8" s="1" customFormat="1" x14ac:dyDescent="0.25">
      <c r="E170" s="36"/>
      <c r="F170" s="29"/>
      <c r="G170" s="29"/>
      <c r="H170" s="29"/>
    </row>
    <row r="171" spans="5:8" s="1" customFormat="1" x14ac:dyDescent="0.25">
      <c r="E171" s="36"/>
      <c r="F171" s="29"/>
      <c r="G171" s="29"/>
      <c r="H171" s="29"/>
    </row>
    <row r="172" spans="5:8" s="1" customFormat="1" x14ac:dyDescent="0.25">
      <c r="E172" s="36"/>
      <c r="F172" s="29"/>
      <c r="G172" s="29"/>
      <c r="H172" s="29"/>
    </row>
    <row r="173" spans="5:8" s="1" customFormat="1" x14ac:dyDescent="0.25">
      <c r="E173" s="36"/>
      <c r="F173" s="29"/>
      <c r="G173" s="29"/>
      <c r="H173" s="29"/>
    </row>
    <row r="174" spans="5:8" s="1" customFormat="1" x14ac:dyDescent="0.25">
      <c r="E174" s="36"/>
      <c r="F174" s="29"/>
      <c r="G174" s="29"/>
      <c r="H174" s="29"/>
    </row>
    <row r="175" spans="5:8" s="1" customFormat="1" x14ac:dyDescent="0.25">
      <c r="E175" s="36"/>
      <c r="F175" s="29"/>
      <c r="G175" s="29"/>
      <c r="H175" s="29"/>
    </row>
    <row r="176" spans="5:8" s="1" customFormat="1" x14ac:dyDescent="0.25">
      <c r="E176" s="36"/>
      <c r="F176" s="29"/>
      <c r="G176" s="29"/>
      <c r="H176" s="29"/>
    </row>
    <row r="177" spans="5:8" s="1" customFormat="1" x14ac:dyDescent="0.25">
      <c r="E177" s="36"/>
      <c r="F177" s="29"/>
      <c r="G177" s="29"/>
      <c r="H177" s="29"/>
    </row>
    <row r="178" spans="5:8" s="1" customFormat="1" x14ac:dyDescent="0.25">
      <c r="E178" s="36"/>
      <c r="F178" s="29"/>
      <c r="G178" s="29"/>
      <c r="H178" s="29"/>
    </row>
    <row r="179" spans="5:8" s="1" customFormat="1" x14ac:dyDescent="0.25">
      <c r="E179" s="36"/>
      <c r="F179" s="29"/>
      <c r="G179" s="29"/>
      <c r="H179" s="29"/>
    </row>
    <row r="180" spans="5:8" s="1" customFormat="1" x14ac:dyDescent="0.25">
      <c r="E180" s="36"/>
      <c r="F180" s="29"/>
      <c r="G180" s="29"/>
      <c r="H180" s="29"/>
    </row>
    <row r="181" spans="5:8" s="1" customFormat="1" x14ac:dyDescent="0.25">
      <c r="E181" s="36"/>
      <c r="F181" s="29"/>
      <c r="G181" s="29"/>
      <c r="H181" s="29"/>
    </row>
    <row r="182" spans="5:8" s="1" customFormat="1" x14ac:dyDescent="0.25">
      <c r="E182" s="36"/>
      <c r="F182" s="29"/>
      <c r="G182" s="29"/>
      <c r="H182" s="29"/>
    </row>
    <row r="183" spans="5:8" s="1" customFormat="1" x14ac:dyDescent="0.25">
      <c r="E183" s="36"/>
      <c r="F183" s="29"/>
      <c r="G183" s="29"/>
      <c r="H183" s="29"/>
    </row>
    <row r="184" spans="5:8" s="1" customFormat="1" x14ac:dyDescent="0.25">
      <c r="E184" s="36"/>
      <c r="F184" s="29"/>
      <c r="G184" s="29"/>
      <c r="H184" s="29"/>
    </row>
    <row r="185" spans="5:8" s="1" customFormat="1" x14ac:dyDescent="0.25">
      <c r="E185" s="36"/>
      <c r="F185" s="29"/>
      <c r="G185" s="29"/>
      <c r="H185" s="29"/>
    </row>
    <row r="186" spans="5:8" s="1" customFormat="1" x14ac:dyDescent="0.25">
      <c r="E186" s="36"/>
      <c r="F186" s="29"/>
      <c r="G186" s="29"/>
      <c r="H186" s="29"/>
    </row>
    <row r="187" spans="5:8" s="1" customFormat="1" x14ac:dyDescent="0.25">
      <c r="E187" s="36"/>
      <c r="F187" s="29"/>
      <c r="G187" s="29"/>
      <c r="H187" s="29"/>
    </row>
    <row r="188" spans="5:8" s="1" customFormat="1" x14ac:dyDescent="0.25">
      <c r="E188" s="36"/>
      <c r="F188" s="29"/>
      <c r="G188" s="29"/>
      <c r="H188" s="29"/>
    </row>
    <row r="189" spans="5:8" s="1" customFormat="1" x14ac:dyDescent="0.25">
      <c r="E189" s="36"/>
      <c r="F189" s="29"/>
      <c r="G189" s="29"/>
      <c r="H189" s="29"/>
    </row>
  </sheetData>
  <sheetProtection sheet="1" objects="1" scenarios="1" selectLockedCells="1"/>
  <mergeCells count="22">
    <mergeCell ref="A1:E1"/>
    <mergeCell ref="B3:C3"/>
    <mergeCell ref="F1:K2"/>
    <mergeCell ref="E30:E35"/>
    <mergeCell ref="A2:E2"/>
    <mergeCell ref="A26:A27"/>
    <mergeCell ref="E26:E29"/>
    <mergeCell ref="A19:A20"/>
    <mergeCell ref="E4:E18"/>
    <mergeCell ref="E19:E25"/>
    <mergeCell ref="F44:G44"/>
    <mergeCell ref="D15:D16"/>
    <mergeCell ref="D17:D18"/>
    <mergeCell ref="A44:E44"/>
    <mergeCell ref="A4:A6"/>
    <mergeCell ref="A30:A32"/>
    <mergeCell ref="A38:A40"/>
    <mergeCell ref="A41:A43"/>
    <mergeCell ref="E38:E40"/>
    <mergeCell ref="E41:E43"/>
    <mergeCell ref="A36:A37"/>
    <mergeCell ref="E36:E37"/>
  </mergeCells>
  <conditionalFormatting sqref="A44">
    <cfRule type="containsText" dxfId="38" priority="23" operator="containsText" text="NOTE">
      <formula>NOT(ISERROR(SEARCH("NOTE",A44)))</formula>
    </cfRule>
  </conditionalFormatting>
  <conditionalFormatting sqref="F44">
    <cfRule type="containsText" dxfId="37" priority="21" operator="containsText" text="NOTE">
      <formula>NOT(ISERROR(SEARCH("NOTE",F44)))</formula>
    </cfRule>
  </conditionalFormatting>
  <conditionalFormatting sqref="H44">
    <cfRule type="containsText" dxfId="36" priority="22" operator="containsText" text="NOTE">
      <formula>NOT(ISERROR(SEARCH("NOTE",H44)))</formula>
    </cfRule>
  </conditionalFormatting>
  <conditionalFormatting sqref="D17">
    <cfRule type="expression" dxfId="35" priority="16">
      <formula>"NOT(ISBLANK($E$7))"</formula>
    </cfRule>
  </conditionalFormatting>
  <conditionalFormatting sqref="D17">
    <cfRule type="containsText" dxfId="34" priority="15" operator="containsText" text="Value cannot be greater than response to Q1.">
      <formula>NOT(ISERROR(SEARCH("Value cannot be greater than response to Q1.",D17)))</formula>
    </cfRule>
  </conditionalFormatting>
  <conditionalFormatting sqref="D17">
    <cfRule type="expression" dxfId="33" priority="14">
      <formula>"NOT(ISBLANK($E$7))"</formula>
    </cfRule>
  </conditionalFormatting>
  <conditionalFormatting sqref="D17">
    <cfRule type="expression" dxfId="32" priority="13">
      <formula>"Value cannot be greater than response to Q1."</formula>
    </cfRule>
  </conditionalFormatting>
  <conditionalFormatting sqref="D15">
    <cfRule type="expression" dxfId="31" priority="12">
      <formula>"NOT(ISBLANK($E$7))"</formula>
    </cfRule>
  </conditionalFormatting>
  <conditionalFormatting sqref="D15">
    <cfRule type="containsText" dxfId="30" priority="11" operator="containsText" text="Value cannot be greater than response to Q1.">
      <formula>NOT(ISERROR(SEARCH("Value cannot be greater than response to Q1.",D15)))</formula>
    </cfRule>
  </conditionalFormatting>
  <conditionalFormatting sqref="D15">
    <cfRule type="expression" dxfId="29" priority="10">
      <formula>"NOT(ISBLANK($E$7))"</formula>
    </cfRule>
  </conditionalFormatting>
  <conditionalFormatting sqref="D15">
    <cfRule type="expression" dxfId="28" priority="9">
      <formula>"Value cannot be greater than response to Q1."</formula>
    </cfRule>
  </conditionalFormatting>
  <conditionalFormatting sqref="A15:C15">
    <cfRule type="expression" dxfId="27" priority="4">
      <formula>$G$15="NA"</formula>
    </cfRule>
  </conditionalFormatting>
  <conditionalFormatting sqref="A16:C16">
    <cfRule type="expression" dxfId="26" priority="3">
      <formula>$G$16="NA"</formula>
    </cfRule>
  </conditionalFormatting>
  <conditionalFormatting sqref="A17:C17">
    <cfRule type="expression" dxfId="25" priority="2">
      <formula>$G$17="NA"</formula>
    </cfRule>
  </conditionalFormatting>
  <conditionalFormatting sqref="A18:C18">
    <cfRule type="expression" dxfId="24" priority="1">
      <formula>$G$18="NA"</formula>
    </cfRule>
  </conditionalFormatting>
  <pageMargins left="0.7" right="0.7" top="0.75" bottom="0.75" header="0.3" footer="0.3"/>
  <pageSetup scale="77" fitToHeight="0" orientation="landscape" r:id="rId1"/>
  <headerFooter>
    <oddFooter>&amp;CFamily Planning HIV Integration Tool &amp;P</oddFooter>
  </headerFooter>
  <rowBreaks count="1" manualBreakCount="1">
    <brk id="25"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15393" r:id="rId4" name="Option Button 33">
              <controlPr defaultSize="0" autoFill="0" autoLine="0" autoPict="0">
                <anchor moveWithCells="1">
                  <from>
                    <xdr:col>1</xdr:col>
                    <xdr:colOff>0</xdr:colOff>
                    <xdr:row>40</xdr:row>
                    <xdr:rowOff>0</xdr:rowOff>
                  </from>
                  <to>
                    <xdr:col>3</xdr:col>
                    <xdr:colOff>0</xdr:colOff>
                    <xdr:row>41</xdr:row>
                    <xdr:rowOff>0</xdr:rowOff>
                  </to>
                </anchor>
              </controlPr>
            </control>
          </mc:Choice>
        </mc:AlternateContent>
        <mc:AlternateContent xmlns:mc="http://schemas.openxmlformats.org/markup-compatibility/2006">
          <mc:Choice Requires="x14">
            <control shapeId="15394" r:id="rId5" name="Option Button 34">
              <controlPr defaultSize="0" autoFill="0" autoLine="0" autoPict="0">
                <anchor moveWithCells="1">
                  <from>
                    <xdr:col>1</xdr:col>
                    <xdr:colOff>0</xdr:colOff>
                    <xdr:row>41</xdr:row>
                    <xdr:rowOff>0</xdr:rowOff>
                  </from>
                  <to>
                    <xdr:col>3</xdr:col>
                    <xdr:colOff>0</xdr:colOff>
                    <xdr:row>42</xdr:row>
                    <xdr:rowOff>0</xdr:rowOff>
                  </to>
                </anchor>
              </controlPr>
            </control>
          </mc:Choice>
        </mc:AlternateContent>
        <mc:AlternateContent xmlns:mc="http://schemas.openxmlformats.org/markup-compatibility/2006">
          <mc:Choice Requires="x14">
            <control shapeId="15535" r:id="rId6" name="Option Button 175">
              <controlPr defaultSize="0" autoFill="0" autoLine="0" autoPict="0">
                <anchor moveWithCells="1">
                  <from>
                    <xdr:col>1</xdr:col>
                    <xdr:colOff>342900</xdr:colOff>
                    <xdr:row>6</xdr:row>
                    <xdr:rowOff>38100</xdr:rowOff>
                  </from>
                  <to>
                    <xdr:col>1</xdr:col>
                    <xdr:colOff>561975</xdr:colOff>
                    <xdr:row>6</xdr:row>
                    <xdr:rowOff>200025</xdr:rowOff>
                  </to>
                </anchor>
              </controlPr>
            </control>
          </mc:Choice>
        </mc:AlternateContent>
        <mc:AlternateContent xmlns:mc="http://schemas.openxmlformats.org/markup-compatibility/2006">
          <mc:Choice Requires="x14">
            <control shapeId="15536" r:id="rId7" name="Option Button 176">
              <controlPr defaultSize="0" autoFill="0" autoLine="0" autoPict="0">
                <anchor moveWithCells="1">
                  <from>
                    <xdr:col>2</xdr:col>
                    <xdr:colOff>342900</xdr:colOff>
                    <xdr:row>6</xdr:row>
                    <xdr:rowOff>38100</xdr:rowOff>
                  </from>
                  <to>
                    <xdr:col>2</xdr:col>
                    <xdr:colOff>581025</xdr:colOff>
                    <xdr:row>6</xdr:row>
                    <xdr:rowOff>219075</xdr:rowOff>
                  </to>
                </anchor>
              </controlPr>
            </control>
          </mc:Choice>
        </mc:AlternateContent>
        <mc:AlternateContent xmlns:mc="http://schemas.openxmlformats.org/markup-compatibility/2006">
          <mc:Choice Requires="x14">
            <control shapeId="15537" r:id="rId8" name="Option Button 177">
              <controlPr defaultSize="0" autoFill="0" autoLine="0" autoPict="0">
                <anchor moveWithCells="1">
                  <from>
                    <xdr:col>1</xdr:col>
                    <xdr:colOff>342900</xdr:colOff>
                    <xdr:row>7</xdr:row>
                    <xdr:rowOff>28575</xdr:rowOff>
                  </from>
                  <to>
                    <xdr:col>1</xdr:col>
                    <xdr:colOff>561975</xdr:colOff>
                    <xdr:row>7</xdr:row>
                    <xdr:rowOff>190500</xdr:rowOff>
                  </to>
                </anchor>
              </controlPr>
            </control>
          </mc:Choice>
        </mc:AlternateContent>
        <mc:AlternateContent xmlns:mc="http://schemas.openxmlformats.org/markup-compatibility/2006">
          <mc:Choice Requires="x14">
            <control shapeId="15538" r:id="rId9" name="Option Button 178">
              <controlPr defaultSize="0" autoFill="0" autoLine="0" autoPict="0">
                <anchor moveWithCells="1">
                  <from>
                    <xdr:col>2</xdr:col>
                    <xdr:colOff>342900</xdr:colOff>
                    <xdr:row>7</xdr:row>
                    <xdr:rowOff>28575</xdr:rowOff>
                  </from>
                  <to>
                    <xdr:col>2</xdr:col>
                    <xdr:colOff>581025</xdr:colOff>
                    <xdr:row>7</xdr:row>
                    <xdr:rowOff>200025</xdr:rowOff>
                  </to>
                </anchor>
              </controlPr>
            </control>
          </mc:Choice>
        </mc:AlternateContent>
        <mc:AlternateContent xmlns:mc="http://schemas.openxmlformats.org/markup-compatibility/2006">
          <mc:Choice Requires="x14">
            <control shapeId="15539" r:id="rId10" name="Option Button 179">
              <controlPr defaultSize="0" autoFill="0" autoLine="0" autoPict="0">
                <anchor moveWithCells="1">
                  <from>
                    <xdr:col>1</xdr:col>
                    <xdr:colOff>342900</xdr:colOff>
                    <xdr:row>8</xdr:row>
                    <xdr:rowOff>38100</xdr:rowOff>
                  </from>
                  <to>
                    <xdr:col>1</xdr:col>
                    <xdr:colOff>561975</xdr:colOff>
                    <xdr:row>8</xdr:row>
                    <xdr:rowOff>200025</xdr:rowOff>
                  </to>
                </anchor>
              </controlPr>
            </control>
          </mc:Choice>
        </mc:AlternateContent>
        <mc:AlternateContent xmlns:mc="http://schemas.openxmlformats.org/markup-compatibility/2006">
          <mc:Choice Requires="x14">
            <control shapeId="15540" r:id="rId11" name="Option Button 180">
              <controlPr defaultSize="0" autoFill="0" autoLine="0" autoPict="0">
                <anchor moveWithCells="1">
                  <from>
                    <xdr:col>2</xdr:col>
                    <xdr:colOff>342900</xdr:colOff>
                    <xdr:row>8</xdr:row>
                    <xdr:rowOff>38100</xdr:rowOff>
                  </from>
                  <to>
                    <xdr:col>2</xdr:col>
                    <xdr:colOff>581025</xdr:colOff>
                    <xdr:row>8</xdr:row>
                    <xdr:rowOff>219075</xdr:rowOff>
                  </to>
                </anchor>
              </controlPr>
            </control>
          </mc:Choice>
        </mc:AlternateContent>
        <mc:AlternateContent xmlns:mc="http://schemas.openxmlformats.org/markup-compatibility/2006">
          <mc:Choice Requires="x14">
            <control shapeId="15542" r:id="rId12" name="Option Button 182">
              <controlPr defaultSize="0" autoFill="0" autoLine="0" autoPict="0">
                <anchor moveWithCells="1">
                  <from>
                    <xdr:col>1</xdr:col>
                    <xdr:colOff>342900</xdr:colOff>
                    <xdr:row>9</xdr:row>
                    <xdr:rowOff>257175</xdr:rowOff>
                  </from>
                  <to>
                    <xdr:col>1</xdr:col>
                    <xdr:colOff>561975</xdr:colOff>
                    <xdr:row>9</xdr:row>
                    <xdr:rowOff>419100</xdr:rowOff>
                  </to>
                </anchor>
              </controlPr>
            </control>
          </mc:Choice>
        </mc:AlternateContent>
        <mc:AlternateContent xmlns:mc="http://schemas.openxmlformats.org/markup-compatibility/2006">
          <mc:Choice Requires="x14">
            <control shapeId="15543" r:id="rId13" name="Option Button 183">
              <controlPr defaultSize="0" autoFill="0" autoLine="0" autoPict="0">
                <anchor moveWithCells="1">
                  <from>
                    <xdr:col>2</xdr:col>
                    <xdr:colOff>342900</xdr:colOff>
                    <xdr:row>9</xdr:row>
                    <xdr:rowOff>257175</xdr:rowOff>
                  </from>
                  <to>
                    <xdr:col>2</xdr:col>
                    <xdr:colOff>581025</xdr:colOff>
                    <xdr:row>9</xdr:row>
                    <xdr:rowOff>447675</xdr:rowOff>
                  </to>
                </anchor>
              </controlPr>
            </control>
          </mc:Choice>
        </mc:AlternateContent>
        <mc:AlternateContent xmlns:mc="http://schemas.openxmlformats.org/markup-compatibility/2006">
          <mc:Choice Requires="x14">
            <control shapeId="15544" r:id="rId14" name="Option Button 184">
              <controlPr defaultSize="0" autoFill="0" autoLine="0" autoPict="0">
                <anchor moveWithCells="1">
                  <from>
                    <xdr:col>1</xdr:col>
                    <xdr:colOff>342900</xdr:colOff>
                    <xdr:row>22</xdr:row>
                    <xdr:rowOff>47625</xdr:rowOff>
                  </from>
                  <to>
                    <xdr:col>1</xdr:col>
                    <xdr:colOff>561975</xdr:colOff>
                    <xdr:row>22</xdr:row>
                    <xdr:rowOff>219075</xdr:rowOff>
                  </to>
                </anchor>
              </controlPr>
            </control>
          </mc:Choice>
        </mc:AlternateContent>
        <mc:AlternateContent xmlns:mc="http://schemas.openxmlformats.org/markup-compatibility/2006">
          <mc:Choice Requires="x14">
            <control shapeId="15545" r:id="rId15" name="Option Button 185">
              <controlPr defaultSize="0" autoFill="0" autoLine="0" autoPict="0">
                <anchor moveWithCells="1">
                  <from>
                    <xdr:col>2</xdr:col>
                    <xdr:colOff>352425</xdr:colOff>
                    <xdr:row>22</xdr:row>
                    <xdr:rowOff>47625</xdr:rowOff>
                  </from>
                  <to>
                    <xdr:col>2</xdr:col>
                    <xdr:colOff>600075</xdr:colOff>
                    <xdr:row>22</xdr:row>
                    <xdr:rowOff>219075</xdr:rowOff>
                  </to>
                </anchor>
              </controlPr>
            </control>
          </mc:Choice>
        </mc:AlternateContent>
        <mc:AlternateContent xmlns:mc="http://schemas.openxmlformats.org/markup-compatibility/2006">
          <mc:Choice Requires="x14">
            <control shapeId="15552" r:id="rId16" name="Option Button 192">
              <controlPr defaultSize="0" autoFill="0" autoLine="0" autoPict="0">
                <anchor moveWithCells="1">
                  <from>
                    <xdr:col>1</xdr:col>
                    <xdr:colOff>342900</xdr:colOff>
                    <xdr:row>23</xdr:row>
                    <xdr:rowOff>47625</xdr:rowOff>
                  </from>
                  <to>
                    <xdr:col>1</xdr:col>
                    <xdr:colOff>561975</xdr:colOff>
                    <xdr:row>23</xdr:row>
                    <xdr:rowOff>219075</xdr:rowOff>
                  </to>
                </anchor>
              </controlPr>
            </control>
          </mc:Choice>
        </mc:AlternateContent>
        <mc:AlternateContent xmlns:mc="http://schemas.openxmlformats.org/markup-compatibility/2006">
          <mc:Choice Requires="x14">
            <control shapeId="15553" r:id="rId17" name="Option Button 193">
              <controlPr defaultSize="0" autoFill="0" autoLine="0" autoPict="0">
                <anchor moveWithCells="1">
                  <from>
                    <xdr:col>2</xdr:col>
                    <xdr:colOff>352425</xdr:colOff>
                    <xdr:row>23</xdr:row>
                    <xdr:rowOff>47625</xdr:rowOff>
                  </from>
                  <to>
                    <xdr:col>2</xdr:col>
                    <xdr:colOff>600075</xdr:colOff>
                    <xdr:row>23</xdr:row>
                    <xdr:rowOff>219075</xdr:rowOff>
                  </to>
                </anchor>
              </controlPr>
            </control>
          </mc:Choice>
        </mc:AlternateContent>
        <mc:AlternateContent xmlns:mc="http://schemas.openxmlformats.org/markup-compatibility/2006">
          <mc:Choice Requires="x14">
            <control shapeId="15554" r:id="rId18" name="Option Button 194">
              <controlPr defaultSize="0" autoFill="0" autoLine="0" autoPict="0">
                <anchor moveWithCells="1">
                  <from>
                    <xdr:col>1</xdr:col>
                    <xdr:colOff>342900</xdr:colOff>
                    <xdr:row>24</xdr:row>
                    <xdr:rowOff>66675</xdr:rowOff>
                  </from>
                  <to>
                    <xdr:col>1</xdr:col>
                    <xdr:colOff>561975</xdr:colOff>
                    <xdr:row>24</xdr:row>
                    <xdr:rowOff>219075</xdr:rowOff>
                  </to>
                </anchor>
              </controlPr>
            </control>
          </mc:Choice>
        </mc:AlternateContent>
        <mc:AlternateContent xmlns:mc="http://schemas.openxmlformats.org/markup-compatibility/2006">
          <mc:Choice Requires="x14">
            <control shapeId="15555" r:id="rId19" name="Option Button 195">
              <controlPr defaultSize="0" autoFill="0" autoLine="0" autoPict="0">
                <anchor moveWithCells="1">
                  <from>
                    <xdr:col>2</xdr:col>
                    <xdr:colOff>352425</xdr:colOff>
                    <xdr:row>24</xdr:row>
                    <xdr:rowOff>66675</xdr:rowOff>
                  </from>
                  <to>
                    <xdr:col>2</xdr:col>
                    <xdr:colOff>600075</xdr:colOff>
                    <xdr:row>24</xdr:row>
                    <xdr:rowOff>228600</xdr:rowOff>
                  </to>
                </anchor>
              </controlPr>
            </control>
          </mc:Choice>
        </mc:AlternateContent>
        <mc:AlternateContent xmlns:mc="http://schemas.openxmlformats.org/markup-compatibility/2006">
          <mc:Choice Requires="x14">
            <control shapeId="15558" r:id="rId20" name="Option Button 198">
              <controlPr defaultSize="0" autoFill="0" autoLine="0" autoPict="0">
                <anchor moveWithCells="1">
                  <from>
                    <xdr:col>1</xdr:col>
                    <xdr:colOff>342900</xdr:colOff>
                    <xdr:row>20</xdr:row>
                    <xdr:rowOff>66675</xdr:rowOff>
                  </from>
                  <to>
                    <xdr:col>1</xdr:col>
                    <xdr:colOff>561975</xdr:colOff>
                    <xdr:row>20</xdr:row>
                    <xdr:rowOff>219075</xdr:rowOff>
                  </to>
                </anchor>
              </controlPr>
            </control>
          </mc:Choice>
        </mc:AlternateContent>
        <mc:AlternateContent xmlns:mc="http://schemas.openxmlformats.org/markup-compatibility/2006">
          <mc:Choice Requires="x14">
            <control shapeId="15559" r:id="rId21" name="Option Button 199">
              <controlPr defaultSize="0" autoFill="0" autoLine="0" autoPict="0">
                <anchor moveWithCells="1">
                  <from>
                    <xdr:col>2</xdr:col>
                    <xdr:colOff>352425</xdr:colOff>
                    <xdr:row>20</xdr:row>
                    <xdr:rowOff>66675</xdr:rowOff>
                  </from>
                  <to>
                    <xdr:col>2</xdr:col>
                    <xdr:colOff>600075</xdr:colOff>
                    <xdr:row>20</xdr:row>
                    <xdr:rowOff>228600</xdr:rowOff>
                  </to>
                </anchor>
              </controlPr>
            </control>
          </mc:Choice>
        </mc:AlternateContent>
        <mc:AlternateContent xmlns:mc="http://schemas.openxmlformats.org/markup-compatibility/2006">
          <mc:Choice Requires="x14">
            <control shapeId="15560" r:id="rId22" name="Option Button 200">
              <controlPr defaultSize="0" autoFill="0" autoLine="0" autoPict="0">
                <anchor moveWithCells="1">
                  <from>
                    <xdr:col>1</xdr:col>
                    <xdr:colOff>342900</xdr:colOff>
                    <xdr:row>21</xdr:row>
                    <xdr:rowOff>66675</xdr:rowOff>
                  </from>
                  <to>
                    <xdr:col>1</xdr:col>
                    <xdr:colOff>561975</xdr:colOff>
                    <xdr:row>21</xdr:row>
                    <xdr:rowOff>228600</xdr:rowOff>
                  </to>
                </anchor>
              </controlPr>
            </control>
          </mc:Choice>
        </mc:AlternateContent>
        <mc:AlternateContent xmlns:mc="http://schemas.openxmlformats.org/markup-compatibility/2006">
          <mc:Choice Requires="x14">
            <control shapeId="15561" r:id="rId23" name="Option Button 201">
              <controlPr defaultSize="0" autoFill="0" autoLine="0" autoPict="0">
                <anchor moveWithCells="1">
                  <from>
                    <xdr:col>2</xdr:col>
                    <xdr:colOff>352425</xdr:colOff>
                    <xdr:row>21</xdr:row>
                    <xdr:rowOff>66675</xdr:rowOff>
                  </from>
                  <to>
                    <xdr:col>2</xdr:col>
                    <xdr:colOff>600075</xdr:colOff>
                    <xdr:row>21</xdr:row>
                    <xdr:rowOff>238125</xdr:rowOff>
                  </to>
                </anchor>
              </controlPr>
            </control>
          </mc:Choice>
        </mc:AlternateContent>
        <mc:AlternateContent xmlns:mc="http://schemas.openxmlformats.org/markup-compatibility/2006">
          <mc:Choice Requires="x14">
            <control shapeId="15562" r:id="rId24" name="Option Button 202">
              <controlPr defaultSize="0" autoFill="0" autoLine="0" autoPict="0">
                <anchor moveWithCells="1">
                  <from>
                    <xdr:col>1</xdr:col>
                    <xdr:colOff>342900</xdr:colOff>
                    <xdr:row>32</xdr:row>
                    <xdr:rowOff>28575</xdr:rowOff>
                  </from>
                  <to>
                    <xdr:col>1</xdr:col>
                    <xdr:colOff>561975</xdr:colOff>
                    <xdr:row>32</xdr:row>
                    <xdr:rowOff>190500</xdr:rowOff>
                  </to>
                </anchor>
              </controlPr>
            </control>
          </mc:Choice>
        </mc:AlternateContent>
        <mc:AlternateContent xmlns:mc="http://schemas.openxmlformats.org/markup-compatibility/2006">
          <mc:Choice Requires="x14">
            <control shapeId="15563" r:id="rId25" name="Option Button 203">
              <controlPr defaultSize="0" autoFill="0" autoLine="0" autoPict="0">
                <anchor moveWithCells="1">
                  <from>
                    <xdr:col>2</xdr:col>
                    <xdr:colOff>352425</xdr:colOff>
                    <xdr:row>32</xdr:row>
                    <xdr:rowOff>28575</xdr:rowOff>
                  </from>
                  <to>
                    <xdr:col>2</xdr:col>
                    <xdr:colOff>600075</xdr:colOff>
                    <xdr:row>32</xdr:row>
                    <xdr:rowOff>200025</xdr:rowOff>
                  </to>
                </anchor>
              </controlPr>
            </control>
          </mc:Choice>
        </mc:AlternateContent>
        <mc:AlternateContent xmlns:mc="http://schemas.openxmlformats.org/markup-compatibility/2006">
          <mc:Choice Requires="x14">
            <control shapeId="15564" r:id="rId26" name="Option Button 204">
              <controlPr defaultSize="0" autoFill="0" autoLine="0" autoPict="0">
                <anchor moveWithCells="1">
                  <from>
                    <xdr:col>1</xdr:col>
                    <xdr:colOff>342900</xdr:colOff>
                    <xdr:row>33</xdr:row>
                    <xdr:rowOff>38100</xdr:rowOff>
                  </from>
                  <to>
                    <xdr:col>1</xdr:col>
                    <xdr:colOff>561975</xdr:colOff>
                    <xdr:row>33</xdr:row>
                    <xdr:rowOff>200025</xdr:rowOff>
                  </to>
                </anchor>
              </controlPr>
            </control>
          </mc:Choice>
        </mc:AlternateContent>
        <mc:AlternateContent xmlns:mc="http://schemas.openxmlformats.org/markup-compatibility/2006">
          <mc:Choice Requires="x14">
            <control shapeId="15565" r:id="rId27" name="Option Button 205">
              <controlPr defaultSize="0" autoFill="0" autoLine="0" autoPict="0">
                <anchor moveWithCells="1">
                  <from>
                    <xdr:col>2</xdr:col>
                    <xdr:colOff>352425</xdr:colOff>
                    <xdr:row>33</xdr:row>
                    <xdr:rowOff>38100</xdr:rowOff>
                  </from>
                  <to>
                    <xdr:col>2</xdr:col>
                    <xdr:colOff>600075</xdr:colOff>
                    <xdr:row>33</xdr:row>
                    <xdr:rowOff>219075</xdr:rowOff>
                  </to>
                </anchor>
              </controlPr>
            </control>
          </mc:Choice>
        </mc:AlternateContent>
        <mc:AlternateContent xmlns:mc="http://schemas.openxmlformats.org/markup-compatibility/2006">
          <mc:Choice Requires="x14">
            <control shapeId="15566" r:id="rId28" name="Option Button 206">
              <controlPr defaultSize="0" autoFill="0" autoLine="0" autoPict="0">
                <anchor moveWithCells="1">
                  <from>
                    <xdr:col>1</xdr:col>
                    <xdr:colOff>342900</xdr:colOff>
                    <xdr:row>34</xdr:row>
                    <xdr:rowOff>123825</xdr:rowOff>
                  </from>
                  <to>
                    <xdr:col>1</xdr:col>
                    <xdr:colOff>561975</xdr:colOff>
                    <xdr:row>34</xdr:row>
                    <xdr:rowOff>295275</xdr:rowOff>
                  </to>
                </anchor>
              </controlPr>
            </control>
          </mc:Choice>
        </mc:AlternateContent>
        <mc:AlternateContent xmlns:mc="http://schemas.openxmlformats.org/markup-compatibility/2006">
          <mc:Choice Requires="x14">
            <control shapeId="15567" r:id="rId29" name="Option Button 207">
              <controlPr defaultSize="0" autoFill="0" autoLine="0" autoPict="0">
                <anchor moveWithCells="1">
                  <from>
                    <xdr:col>2</xdr:col>
                    <xdr:colOff>352425</xdr:colOff>
                    <xdr:row>34</xdr:row>
                    <xdr:rowOff>123825</xdr:rowOff>
                  </from>
                  <to>
                    <xdr:col>2</xdr:col>
                    <xdr:colOff>600075</xdr:colOff>
                    <xdr:row>34</xdr:row>
                    <xdr:rowOff>295275</xdr:rowOff>
                  </to>
                </anchor>
              </controlPr>
            </control>
          </mc:Choice>
        </mc:AlternateContent>
        <mc:AlternateContent xmlns:mc="http://schemas.openxmlformats.org/markup-compatibility/2006">
          <mc:Choice Requires="x14">
            <control shapeId="15572" r:id="rId30" name="Group Box 212">
              <controlPr defaultSize="0" autoFill="0" autoPict="0">
                <anchor moveWithCells="1">
                  <from>
                    <xdr:col>0</xdr:col>
                    <xdr:colOff>0</xdr:colOff>
                    <xdr:row>6</xdr:row>
                    <xdr:rowOff>0</xdr:rowOff>
                  </from>
                  <to>
                    <xdr:col>3</xdr:col>
                    <xdr:colOff>0</xdr:colOff>
                    <xdr:row>7</xdr:row>
                    <xdr:rowOff>0</xdr:rowOff>
                  </to>
                </anchor>
              </controlPr>
            </control>
          </mc:Choice>
        </mc:AlternateContent>
        <mc:AlternateContent xmlns:mc="http://schemas.openxmlformats.org/markup-compatibility/2006">
          <mc:Choice Requires="x14">
            <control shapeId="15573" r:id="rId31" name="Group Box 213">
              <controlPr defaultSize="0" autoFill="0" autoPict="0">
                <anchor moveWithCells="1">
                  <from>
                    <xdr:col>0</xdr:col>
                    <xdr:colOff>0</xdr:colOff>
                    <xdr:row>7</xdr:row>
                    <xdr:rowOff>0</xdr:rowOff>
                  </from>
                  <to>
                    <xdr:col>3</xdr:col>
                    <xdr:colOff>0</xdr:colOff>
                    <xdr:row>8</xdr:row>
                    <xdr:rowOff>0</xdr:rowOff>
                  </to>
                </anchor>
              </controlPr>
            </control>
          </mc:Choice>
        </mc:AlternateContent>
        <mc:AlternateContent xmlns:mc="http://schemas.openxmlformats.org/markup-compatibility/2006">
          <mc:Choice Requires="x14">
            <control shapeId="15574" r:id="rId32" name="Group Box 214">
              <controlPr defaultSize="0" autoFill="0" autoPict="0">
                <anchor moveWithCells="1">
                  <from>
                    <xdr:col>0</xdr:col>
                    <xdr:colOff>0</xdr:colOff>
                    <xdr:row>8</xdr:row>
                    <xdr:rowOff>0</xdr:rowOff>
                  </from>
                  <to>
                    <xdr:col>3</xdr:col>
                    <xdr:colOff>0</xdr:colOff>
                    <xdr:row>9</xdr:row>
                    <xdr:rowOff>0</xdr:rowOff>
                  </to>
                </anchor>
              </controlPr>
            </control>
          </mc:Choice>
        </mc:AlternateContent>
        <mc:AlternateContent xmlns:mc="http://schemas.openxmlformats.org/markup-compatibility/2006">
          <mc:Choice Requires="x14">
            <control shapeId="15575" r:id="rId33" name="Group Box 215">
              <controlPr defaultSize="0" autoFill="0" autoPict="0">
                <anchor moveWithCells="1">
                  <from>
                    <xdr:col>0</xdr:col>
                    <xdr:colOff>0</xdr:colOff>
                    <xdr:row>8</xdr:row>
                    <xdr:rowOff>257175</xdr:rowOff>
                  </from>
                  <to>
                    <xdr:col>3</xdr:col>
                    <xdr:colOff>0</xdr:colOff>
                    <xdr:row>10</xdr:row>
                    <xdr:rowOff>0</xdr:rowOff>
                  </to>
                </anchor>
              </controlPr>
            </control>
          </mc:Choice>
        </mc:AlternateContent>
        <mc:AlternateContent xmlns:mc="http://schemas.openxmlformats.org/markup-compatibility/2006">
          <mc:Choice Requires="x14">
            <control shapeId="15576" r:id="rId34" name="Group Box 216">
              <controlPr defaultSize="0" autoFill="0" autoPict="0">
                <anchor moveWithCells="1">
                  <from>
                    <xdr:col>0</xdr:col>
                    <xdr:colOff>0</xdr:colOff>
                    <xdr:row>20</xdr:row>
                    <xdr:rowOff>0</xdr:rowOff>
                  </from>
                  <to>
                    <xdr:col>3</xdr:col>
                    <xdr:colOff>0</xdr:colOff>
                    <xdr:row>21</xdr:row>
                    <xdr:rowOff>0</xdr:rowOff>
                  </to>
                </anchor>
              </controlPr>
            </control>
          </mc:Choice>
        </mc:AlternateContent>
        <mc:AlternateContent xmlns:mc="http://schemas.openxmlformats.org/markup-compatibility/2006">
          <mc:Choice Requires="x14">
            <control shapeId="15577" r:id="rId35" name="Group Box 217">
              <controlPr defaultSize="0" autoFill="0" autoPict="0">
                <anchor moveWithCells="1">
                  <from>
                    <xdr:col>0</xdr:col>
                    <xdr:colOff>0</xdr:colOff>
                    <xdr:row>21</xdr:row>
                    <xdr:rowOff>0</xdr:rowOff>
                  </from>
                  <to>
                    <xdr:col>3</xdr:col>
                    <xdr:colOff>0</xdr:colOff>
                    <xdr:row>22</xdr:row>
                    <xdr:rowOff>0</xdr:rowOff>
                  </to>
                </anchor>
              </controlPr>
            </control>
          </mc:Choice>
        </mc:AlternateContent>
        <mc:AlternateContent xmlns:mc="http://schemas.openxmlformats.org/markup-compatibility/2006">
          <mc:Choice Requires="x14">
            <control shapeId="15578" r:id="rId36" name="Group Box 218">
              <controlPr defaultSize="0" autoFill="0" autoPict="0">
                <anchor moveWithCells="1">
                  <from>
                    <xdr:col>0</xdr:col>
                    <xdr:colOff>0</xdr:colOff>
                    <xdr:row>22</xdr:row>
                    <xdr:rowOff>0</xdr:rowOff>
                  </from>
                  <to>
                    <xdr:col>3</xdr:col>
                    <xdr:colOff>0</xdr:colOff>
                    <xdr:row>23</xdr:row>
                    <xdr:rowOff>0</xdr:rowOff>
                  </to>
                </anchor>
              </controlPr>
            </control>
          </mc:Choice>
        </mc:AlternateContent>
        <mc:AlternateContent xmlns:mc="http://schemas.openxmlformats.org/markup-compatibility/2006">
          <mc:Choice Requires="x14">
            <control shapeId="15580" r:id="rId37" name="Group Box 220">
              <controlPr defaultSize="0" autoFill="0" autoPict="0">
                <anchor moveWithCells="1">
                  <from>
                    <xdr:col>0</xdr:col>
                    <xdr:colOff>0</xdr:colOff>
                    <xdr:row>23</xdr:row>
                    <xdr:rowOff>0</xdr:rowOff>
                  </from>
                  <to>
                    <xdr:col>3</xdr:col>
                    <xdr:colOff>0</xdr:colOff>
                    <xdr:row>24</xdr:row>
                    <xdr:rowOff>0</xdr:rowOff>
                  </to>
                </anchor>
              </controlPr>
            </control>
          </mc:Choice>
        </mc:AlternateContent>
        <mc:AlternateContent xmlns:mc="http://schemas.openxmlformats.org/markup-compatibility/2006">
          <mc:Choice Requires="x14">
            <control shapeId="15582" r:id="rId38" name="Group Box 222">
              <controlPr defaultSize="0" autoFill="0" autoPict="0">
                <anchor moveWithCells="1">
                  <from>
                    <xdr:col>0</xdr:col>
                    <xdr:colOff>0</xdr:colOff>
                    <xdr:row>23</xdr:row>
                    <xdr:rowOff>0</xdr:rowOff>
                  </from>
                  <to>
                    <xdr:col>3</xdr:col>
                    <xdr:colOff>0</xdr:colOff>
                    <xdr:row>24</xdr:row>
                    <xdr:rowOff>0</xdr:rowOff>
                  </to>
                </anchor>
              </controlPr>
            </control>
          </mc:Choice>
        </mc:AlternateContent>
        <mc:AlternateContent xmlns:mc="http://schemas.openxmlformats.org/markup-compatibility/2006">
          <mc:Choice Requires="x14">
            <control shapeId="15583" r:id="rId39" name="Group Box 223">
              <controlPr defaultSize="0" autoFill="0" autoPict="0">
                <anchor moveWithCells="1">
                  <from>
                    <xdr:col>0</xdr:col>
                    <xdr:colOff>0</xdr:colOff>
                    <xdr:row>24</xdr:row>
                    <xdr:rowOff>0</xdr:rowOff>
                  </from>
                  <to>
                    <xdr:col>3</xdr:col>
                    <xdr:colOff>0</xdr:colOff>
                    <xdr:row>25</xdr:row>
                    <xdr:rowOff>0</xdr:rowOff>
                  </to>
                </anchor>
              </controlPr>
            </control>
          </mc:Choice>
        </mc:AlternateContent>
        <mc:AlternateContent xmlns:mc="http://schemas.openxmlformats.org/markup-compatibility/2006">
          <mc:Choice Requires="x14">
            <control shapeId="15584" r:id="rId40" name="Option Button 224">
              <controlPr defaultSize="0" autoFill="0" autoLine="0" autoPict="0">
                <anchor moveWithCells="1">
                  <from>
                    <xdr:col>1</xdr:col>
                    <xdr:colOff>0</xdr:colOff>
                    <xdr:row>37</xdr:row>
                    <xdr:rowOff>0</xdr:rowOff>
                  </from>
                  <to>
                    <xdr:col>3</xdr:col>
                    <xdr:colOff>0</xdr:colOff>
                    <xdr:row>38</xdr:row>
                    <xdr:rowOff>0</xdr:rowOff>
                  </to>
                </anchor>
              </controlPr>
            </control>
          </mc:Choice>
        </mc:AlternateContent>
        <mc:AlternateContent xmlns:mc="http://schemas.openxmlformats.org/markup-compatibility/2006">
          <mc:Choice Requires="x14">
            <control shapeId="15585" r:id="rId41" name="Option Button 225">
              <controlPr defaultSize="0" autoFill="0" autoLine="0" autoPict="0">
                <anchor moveWithCells="1">
                  <from>
                    <xdr:col>1</xdr:col>
                    <xdr:colOff>0</xdr:colOff>
                    <xdr:row>38</xdr:row>
                    <xdr:rowOff>0</xdr:rowOff>
                  </from>
                  <to>
                    <xdr:col>3</xdr:col>
                    <xdr:colOff>0</xdr:colOff>
                    <xdr:row>39</xdr:row>
                    <xdr:rowOff>0</xdr:rowOff>
                  </to>
                </anchor>
              </controlPr>
            </control>
          </mc:Choice>
        </mc:AlternateContent>
        <mc:AlternateContent xmlns:mc="http://schemas.openxmlformats.org/markup-compatibility/2006">
          <mc:Choice Requires="x14">
            <control shapeId="15586" r:id="rId42" name="Group Box 226">
              <controlPr defaultSize="0" autoFill="0" autoPict="0">
                <anchor moveWithCells="1">
                  <from>
                    <xdr:col>0</xdr:col>
                    <xdr:colOff>0</xdr:colOff>
                    <xdr:row>37</xdr:row>
                    <xdr:rowOff>0</xdr:rowOff>
                  </from>
                  <to>
                    <xdr:col>3</xdr:col>
                    <xdr:colOff>0</xdr:colOff>
                    <xdr:row>40</xdr:row>
                    <xdr:rowOff>0</xdr:rowOff>
                  </to>
                </anchor>
              </controlPr>
            </control>
          </mc:Choice>
        </mc:AlternateContent>
        <mc:AlternateContent xmlns:mc="http://schemas.openxmlformats.org/markup-compatibility/2006">
          <mc:Choice Requires="x14">
            <control shapeId="15590" r:id="rId43" name="Group Box 230">
              <controlPr defaultSize="0" autoFill="0" autoPict="0">
                <anchor moveWithCells="1">
                  <from>
                    <xdr:col>0</xdr:col>
                    <xdr:colOff>0</xdr:colOff>
                    <xdr:row>32</xdr:row>
                    <xdr:rowOff>0</xdr:rowOff>
                  </from>
                  <to>
                    <xdr:col>3</xdr:col>
                    <xdr:colOff>0</xdr:colOff>
                    <xdr:row>33</xdr:row>
                    <xdr:rowOff>0</xdr:rowOff>
                  </to>
                </anchor>
              </controlPr>
            </control>
          </mc:Choice>
        </mc:AlternateContent>
        <mc:AlternateContent xmlns:mc="http://schemas.openxmlformats.org/markup-compatibility/2006">
          <mc:Choice Requires="x14">
            <control shapeId="15591" r:id="rId44" name="Group Box 231">
              <controlPr defaultSize="0" autoFill="0" autoPict="0">
                <anchor moveWithCells="1">
                  <from>
                    <xdr:col>0</xdr:col>
                    <xdr:colOff>0</xdr:colOff>
                    <xdr:row>33</xdr:row>
                    <xdr:rowOff>0</xdr:rowOff>
                  </from>
                  <to>
                    <xdr:col>3</xdr:col>
                    <xdr:colOff>0</xdr:colOff>
                    <xdr:row>34</xdr:row>
                    <xdr:rowOff>0</xdr:rowOff>
                  </to>
                </anchor>
              </controlPr>
            </control>
          </mc:Choice>
        </mc:AlternateContent>
        <mc:AlternateContent xmlns:mc="http://schemas.openxmlformats.org/markup-compatibility/2006">
          <mc:Choice Requires="x14">
            <control shapeId="15592" r:id="rId45" name="Group Box 232">
              <controlPr defaultSize="0" autoFill="0" autoPict="0">
                <anchor moveWithCells="1">
                  <from>
                    <xdr:col>0</xdr:col>
                    <xdr:colOff>0</xdr:colOff>
                    <xdr:row>34</xdr:row>
                    <xdr:rowOff>0</xdr:rowOff>
                  </from>
                  <to>
                    <xdr:col>3</xdr:col>
                    <xdr:colOff>0</xdr:colOff>
                    <xdr:row>35</xdr:row>
                    <xdr:rowOff>0</xdr:rowOff>
                  </to>
                </anchor>
              </controlPr>
            </control>
          </mc:Choice>
        </mc:AlternateContent>
        <mc:AlternateContent xmlns:mc="http://schemas.openxmlformats.org/markup-compatibility/2006">
          <mc:Choice Requires="x14">
            <control shapeId="15596" r:id="rId46" name="Group Box 236">
              <controlPr defaultSize="0" autoFill="0" autoPict="0">
                <anchor moveWithCells="1">
                  <from>
                    <xdr:col>0</xdr:col>
                    <xdr:colOff>0</xdr:colOff>
                    <xdr:row>40</xdr:row>
                    <xdr:rowOff>0</xdr:rowOff>
                  </from>
                  <to>
                    <xdr:col>3</xdr:col>
                    <xdr:colOff>0</xdr:colOff>
                    <xdr:row>43</xdr:row>
                    <xdr:rowOff>0</xdr:rowOff>
                  </to>
                </anchor>
              </controlPr>
            </control>
          </mc:Choice>
        </mc:AlternateContent>
        <mc:AlternateContent xmlns:mc="http://schemas.openxmlformats.org/markup-compatibility/2006">
          <mc:Choice Requires="x14">
            <control shapeId="15597" r:id="rId47" name="Option Button 237">
              <controlPr defaultSize="0" autoFill="0" autoLine="0" autoPict="0">
                <anchor moveWithCells="1">
                  <from>
                    <xdr:col>1</xdr:col>
                    <xdr:colOff>342900</xdr:colOff>
                    <xdr:row>10</xdr:row>
                    <xdr:rowOff>66675</xdr:rowOff>
                  </from>
                  <to>
                    <xdr:col>1</xdr:col>
                    <xdr:colOff>647700</xdr:colOff>
                    <xdr:row>10</xdr:row>
                    <xdr:rowOff>219075</xdr:rowOff>
                  </to>
                </anchor>
              </controlPr>
            </control>
          </mc:Choice>
        </mc:AlternateContent>
        <mc:AlternateContent xmlns:mc="http://schemas.openxmlformats.org/markup-compatibility/2006">
          <mc:Choice Requires="x14">
            <control shapeId="15598" r:id="rId48" name="Option Button 238">
              <controlPr defaultSize="0" autoFill="0" autoLine="0" autoPict="0">
                <anchor moveWithCells="1">
                  <from>
                    <xdr:col>1</xdr:col>
                    <xdr:colOff>342900</xdr:colOff>
                    <xdr:row>11</xdr:row>
                    <xdr:rowOff>66675</xdr:rowOff>
                  </from>
                  <to>
                    <xdr:col>1</xdr:col>
                    <xdr:colOff>647700</xdr:colOff>
                    <xdr:row>11</xdr:row>
                    <xdr:rowOff>219075</xdr:rowOff>
                  </to>
                </anchor>
              </controlPr>
            </control>
          </mc:Choice>
        </mc:AlternateContent>
        <mc:AlternateContent xmlns:mc="http://schemas.openxmlformats.org/markup-compatibility/2006">
          <mc:Choice Requires="x14">
            <control shapeId="15599" r:id="rId49" name="Option Button 239">
              <controlPr defaultSize="0" autoFill="0" autoLine="0" autoPict="0">
                <anchor moveWithCells="1">
                  <from>
                    <xdr:col>1</xdr:col>
                    <xdr:colOff>342900</xdr:colOff>
                    <xdr:row>12</xdr:row>
                    <xdr:rowOff>47625</xdr:rowOff>
                  </from>
                  <to>
                    <xdr:col>1</xdr:col>
                    <xdr:colOff>647700</xdr:colOff>
                    <xdr:row>12</xdr:row>
                    <xdr:rowOff>200025</xdr:rowOff>
                  </to>
                </anchor>
              </controlPr>
            </control>
          </mc:Choice>
        </mc:AlternateContent>
        <mc:AlternateContent xmlns:mc="http://schemas.openxmlformats.org/markup-compatibility/2006">
          <mc:Choice Requires="x14">
            <control shapeId="15600" r:id="rId50" name="Option Button 240">
              <controlPr defaultSize="0" autoFill="0" autoLine="0" autoPict="0">
                <anchor moveWithCells="1">
                  <from>
                    <xdr:col>2</xdr:col>
                    <xdr:colOff>314325</xdr:colOff>
                    <xdr:row>10</xdr:row>
                    <xdr:rowOff>66675</xdr:rowOff>
                  </from>
                  <to>
                    <xdr:col>2</xdr:col>
                    <xdr:colOff>619125</xdr:colOff>
                    <xdr:row>10</xdr:row>
                    <xdr:rowOff>219075</xdr:rowOff>
                  </to>
                </anchor>
              </controlPr>
            </control>
          </mc:Choice>
        </mc:AlternateContent>
        <mc:AlternateContent xmlns:mc="http://schemas.openxmlformats.org/markup-compatibility/2006">
          <mc:Choice Requires="x14">
            <control shapeId="15601" r:id="rId51" name="Option Button 241">
              <controlPr defaultSize="0" autoFill="0" autoLine="0" autoPict="0">
                <anchor moveWithCells="1">
                  <from>
                    <xdr:col>2</xdr:col>
                    <xdr:colOff>314325</xdr:colOff>
                    <xdr:row>11</xdr:row>
                    <xdr:rowOff>66675</xdr:rowOff>
                  </from>
                  <to>
                    <xdr:col>2</xdr:col>
                    <xdr:colOff>619125</xdr:colOff>
                    <xdr:row>11</xdr:row>
                    <xdr:rowOff>219075</xdr:rowOff>
                  </to>
                </anchor>
              </controlPr>
            </control>
          </mc:Choice>
        </mc:AlternateContent>
        <mc:AlternateContent xmlns:mc="http://schemas.openxmlformats.org/markup-compatibility/2006">
          <mc:Choice Requires="x14">
            <control shapeId="15602" r:id="rId52" name="Option Button 242">
              <controlPr defaultSize="0" autoFill="0" autoLine="0" autoPict="0">
                <anchor moveWithCells="1">
                  <from>
                    <xdr:col>2</xdr:col>
                    <xdr:colOff>314325</xdr:colOff>
                    <xdr:row>12</xdr:row>
                    <xdr:rowOff>47625</xdr:rowOff>
                  </from>
                  <to>
                    <xdr:col>2</xdr:col>
                    <xdr:colOff>619125</xdr:colOff>
                    <xdr:row>12</xdr:row>
                    <xdr:rowOff>200025</xdr:rowOff>
                  </to>
                </anchor>
              </controlPr>
            </control>
          </mc:Choice>
        </mc:AlternateContent>
        <mc:AlternateContent xmlns:mc="http://schemas.openxmlformats.org/markup-compatibility/2006">
          <mc:Choice Requires="x14">
            <control shapeId="15603" r:id="rId53" name="Group Box 243">
              <controlPr defaultSize="0" autoFill="0" autoPict="0">
                <anchor moveWithCells="1">
                  <from>
                    <xdr:col>0</xdr:col>
                    <xdr:colOff>0</xdr:colOff>
                    <xdr:row>10</xdr:row>
                    <xdr:rowOff>0</xdr:rowOff>
                  </from>
                  <to>
                    <xdr:col>3</xdr:col>
                    <xdr:colOff>0</xdr:colOff>
                    <xdr:row>11</xdr:row>
                    <xdr:rowOff>0</xdr:rowOff>
                  </to>
                </anchor>
              </controlPr>
            </control>
          </mc:Choice>
        </mc:AlternateContent>
        <mc:AlternateContent xmlns:mc="http://schemas.openxmlformats.org/markup-compatibility/2006">
          <mc:Choice Requires="x14">
            <control shapeId="15604" r:id="rId54" name="Group Box 244">
              <controlPr defaultSize="0" autoFill="0" autoPict="0">
                <anchor moveWithCells="1">
                  <from>
                    <xdr:col>0</xdr:col>
                    <xdr:colOff>0</xdr:colOff>
                    <xdr:row>11</xdr:row>
                    <xdr:rowOff>0</xdr:rowOff>
                  </from>
                  <to>
                    <xdr:col>3</xdr:col>
                    <xdr:colOff>0</xdr:colOff>
                    <xdr:row>12</xdr:row>
                    <xdr:rowOff>0</xdr:rowOff>
                  </to>
                </anchor>
              </controlPr>
            </control>
          </mc:Choice>
        </mc:AlternateContent>
        <mc:AlternateContent xmlns:mc="http://schemas.openxmlformats.org/markup-compatibility/2006">
          <mc:Choice Requires="x14">
            <control shapeId="15605" r:id="rId55" name="Group Box 245">
              <controlPr defaultSize="0" autoFill="0" autoPict="0">
                <anchor moveWithCells="1">
                  <from>
                    <xdr:col>0</xdr:col>
                    <xdr:colOff>0</xdr:colOff>
                    <xdr:row>12</xdr:row>
                    <xdr:rowOff>0</xdr:rowOff>
                  </from>
                  <to>
                    <xdr:col>3</xdr:col>
                    <xdr:colOff>0</xdr:colOff>
                    <xdr:row>13</xdr:row>
                    <xdr:rowOff>0</xdr:rowOff>
                  </to>
                </anchor>
              </controlPr>
            </control>
          </mc:Choice>
        </mc:AlternateContent>
        <mc:AlternateContent xmlns:mc="http://schemas.openxmlformats.org/markup-compatibility/2006">
          <mc:Choice Requires="x14">
            <control shapeId="15615" r:id="rId56" name="Option Button 255">
              <controlPr defaultSize="0" autoFill="0" autoLine="0" autoPict="0">
                <anchor moveWithCells="1">
                  <from>
                    <xdr:col>1</xdr:col>
                    <xdr:colOff>342900</xdr:colOff>
                    <xdr:row>27</xdr:row>
                    <xdr:rowOff>66675</xdr:rowOff>
                  </from>
                  <to>
                    <xdr:col>1</xdr:col>
                    <xdr:colOff>647700</xdr:colOff>
                    <xdr:row>27</xdr:row>
                    <xdr:rowOff>180975</xdr:rowOff>
                  </to>
                </anchor>
              </controlPr>
            </control>
          </mc:Choice>
        </mc:AlternateContent>
        <mc:AlternateContent xmlns:mc="http://schemas.openxmlformats.org/markup-compatibility/2006">
          <mc:Choice Requires="x14">
            <control shapeId="15616" r:id="rId57" name="Option Button 256">
              <controlPr defaultSize="0" autoFill="0" autoLine="0" autoPict="0">
                <anchor moveWithCells="1">
                  <from>
                    <xdr:col>1</xdr:col>
                    <xdr:colOff>342900</xdr:colOff>
                    <xdr:row>28</xdr:row>
                    <xdr:rowOff>28575</xdr:rowOff>
                  </from>
                  <to>
                    <xdr:col>1</xdr:col>
                    <xdr:colOff>647700</xdr:colOff>
                    <xdr:row>28</xdr:row>
                    <xdr:rowOff>219075</xdr:rowOff>
                  </to>
                </anchor>
              </controlPr>
            </control>
          </mc:Choice>
        </mc:AlternateContent>
        <mc:AlternateContent xmlns:mc="http://schemas.openxmlformats.org/markup-compatibility/2006">
          <mc:Choice Requires="x14">
            <control shapeId="15617" r:id="rId58" name="Option Button 257">
              <controlPr defaultSize="0" autoFill="0" autoLine="0" autoPict="0">
                <anchor moveWithCells="1">
                  <from>
                    <xdr:col>2</xdr:col>
                    <xdr:colOff>352425</xdr:colOff>
                    <xdr:row>27</xdr:row>
                    <xdr:rowOff>66675</xdr:rowOff>
                  </from>
                  <to>
                    <xdr:col>2</xdr:col>
                    <xdr:colOff>657225</xdr:colOff>
                    <xdr:row>27</xdr:row>
                    <xdr:rowOff>180975</xdr:rowOff>
                  </to>
                </anchor>
              </controlPr>
            </control>
          </mc:Choice>
        </mc:AlternateContent>
        <mc:AlternateContent xmlns:mc="http://schemas.openxmlformats.org/markup-compatibility/2006">
          <mc:Choice Requires="x14">
            <control shapeId="15618" r:id="rId59" name="Option Button 258">
              <controlPr defaultSize="0" autoFill="0" autoLine="0" autoPict="0">
                <anchor moveWithCells="1">
                  <from>
                    <xdr:col>2</xdr:col>
                    <xdr:colOff>352425</xdr:colOff>
                    <xdr:row>28</xdr:row>
                    <xdr:rowOff>28575</xdr:rowOff>
                  </from>
                  <to>
                    <xdr:col>2</xdr:col>
                    <xdr:colOff>657225</xdr:colOff>
                    <xdr:row>28</xdr:row>
                    <xdr:rowOff>219075</xdr:rowOff>
                  </to>
                </anchor>
              </controlPr>
            </control>
          </mc:Choice>
        </mc:AlternateContent>
        <mc:AlternateContent xmlns:mc="http://schemas.openxmlformats.org/markup-compatibility/2006">
          <mc:Choice Requires="x14">
            <control shapeId="15619" r:id="rId60" name="Group Box 259">
              <controlPr defaultSize="0" autoFill="0" autoPict="0">
                <anchor moveWithCells="1">
                  <from>
                    <xdr:col>0</xdr:col>
                    <xdr:colOff>0</xdr:colOff>
                    <xdr:row>27</xdr:row>
                    <xdr:rowOff>0</xdr:rowOff>
                  </from>
                  <to>
                    <xdr:col>3</xdr:col>
                    <xdr:colOff>0</xdr:colOff>
                    <xdr:row>28</xdr:row>
                    <xdr:rowOff>0</xdr:rowOff>
                  </to>
                </anchor>
              </controlPr>
            </control>
          </mc:Choice>
        </mc:AlternateContent>
        <mc:AlternateContent xmlns:mc="http://schemas.openxmlformats.org/markup-compatibility/2006">
          <mc:Choice Requires="x14">
            <control shapeId="15620" r:id="rId61" name="Group Box 260">
              <controlPr defaultSize="0" autoFill="0" autoPict="0">
                <anchor moveWithCells="1">
                  <from>
                    <xdr:col>0</xdr:col>
                    <xdr:colOff>0</xdr:colOff>
                    <xdr:row>28</xdr:row>
                    <xdr:rowOff>0</xdr:rowOff>
                  </from>
                  <to>
                    <xdr:col>3</xdr:col>
                    <xdr:colOff>0</xdr:colOff>
                    <xdr:row>29</xdr:row>
                    <xdr:rowOff>0</xdr:rowOff>
                  </to>
                </anchor>
              </controlPr>
            </control>
          </mc:Choice>
        </mc:AlternateContent>
        <mc:AlternateContent xmlns:mc="http://schemas.openxmlformats.org/markup-compatibility/2006">
          <mc:Choice Requires="x14">
            <control shapeId="15621" r:id="rId62" name="Option Button 261">
              <controlPr defaultSize="0" autoFill="0" autoLine="0" autoPict="0">
                <anchor moveWithCells="1">
                  <from>
                    <xdr:col>1</xdr:col>
                    <xdr:colOff>333375</xdr:colOff>
                    <xdr:row>13</xdr:row>
                    <xdr:rowOff>66675</xdr:rowOff>
                  </from>
                  <to>
                    <xdr:col>1</xdr:col>
                    <xdr:colOff>676275</xdr:colOff>
                    <xdr:row>13</xdr:row>
                    <xdr:rowOff>219075</xdr:rowOff>
                  </to>
                </anchor>
              </controlPr>
            </control>
          </mc:Choice>
        </mc:AlternateContent>
        <mc:AlternateContent xmlns:mc="http://schemas.openxmlformats.org/markup-compatibility/2006">
          <mc:Choice Requires="x14">
            <control shapeId="15622" r:id="rId63" name="Option Button 262">
              <controlPr defaultSize="0" autoFill="0" autoLine="0" autoPict="0">
                <anchor moveWithCells="1">
                  <from>
                    <xdr:col>2</xdr:col>
                    <xdr:colOff>333375</xdr:colOff>
                    <xdr:row>13</xdr:row>
                    <xdr:rowOff>66675</xdr:rowOff>
                  </from>
                  <to>
                    <xdr:col>2</xdr:col>
                    <xdr:colOff>600075</xdr:colOff>
                    <xdr:row>13</xdr:row>
                    <xdr:rowOff>228600</xdr:rowOff>
                  </to>
                </anchor>
              </controlPr>
            </control>
          </mc:Choice>
        </mc:AlternateContent>
        <mc:AlternateContent xmlns:mc="http://schemas.openxmlformats.org/markup-compatibility/2006">
          <mc:Choice Requires="x14">
            <control shapeId="15623" r:id="rId64" name="Option Button 263">
              <controlPr defaultSize="0" autoFill="0" autoLine="0" autoPict="0">
                <anchor moveWithCells="1">
                  <from>
                    <xdr:col>1</xdr:col>
                    <xdr:colOff>333375</xdr:colOff>
                    <xdr:row>14</xdr:row>
                    <xdr:rowOff>47625</xdr:rowOff>
                  </from>
                  <to>
                    <xdr:col>1</xdr:col>
                    <xdr:colOff>676275</xdr:colOff>
                    <xdr:row>14</xdr:row>
                    <xdr:rowOff>219075</xdr:rowOff>
                  </to>
                </anchor>
              </controlPr>
            </control>
          </mc:Choice>
        </mc:AlternateContent>
        <mc:AlternateContent xmlns:mc="http://schemas.openxmlformats.org/markup-compatibility/2006">
          <mc:Choice Requires="x14">
            <control shapeId="15624" r:id="rId65" name="Option Button 264">
              <controlPr defaultSize="0" autoFill="0" autoLine="0" autoPict="0">
                <anchor moveWithCells="1">
                  <from>
                    <xdr:col>2</xdr:col>
                    <xdr:colOff>333375</xdr:colOff>
                    <xdr:row>14</xdr:row>
                    <xdr:rowOff>47625</xdr:rowOff>
                  </from>
                  <to>
                    <xdr:col>2</xdr:col>
                    <xdr:colOff>600075</xdr:colOff>
                    <xdr:row>14</xdr:row>
                    <xdr:rowOff>219075</xdr:rowOff>
                  </to>
                </anchor>
              </controlPr>
            </control>
          </mc:Choice>
        </mc:AlternateContent>
        <mc:AlternateContent xmlns:mc="http://schemas.openxmlformats.org/markup-compatibility/2006">
          <mc:Choice Requires="x14">
            <control shapeId="15625" r:id="rId66" name="Option Button 265">
              <controlPr defaultSize="0" autoFill="0" autoLine="0" autoPict="0">
                <anchor moveWithCells="1">
                  <from>
                    <xdr:col>1</xdr:col>
                    <xdr:colOff>333375</xdr:colOff>
                    <xdr:row>15</xdr:row>
                    <xdr:rowOff>28575</xdr:rowOff>
                  </from>
                  <to>
                    <xdr:col>1</xdr:col>
                    <xdr:colOff>676275</xdr:colOff>
                    <xdr:row>15</xdr:row>
                    <xdr:rowOff>190500</xdr:rowOff>
                  </to>
                </anchor>
              </controlPr>
            </control>
          </mc:Choice>
        </mc:AlternateContent>
        <mc:AlternateContent xmlns:mc="http://schemas.openxmlformats.org/markup-compatibility/2006">
          <mc:Choice Requires="x14">
            <control shapeId="15626" r:id="rId67" name="Option Button 266">
              <controlPr defaultSize="0" autoFill="0" autoLine="0" autoPict="0">
                <anchor moveWithCells="1">
                  <from>
                    <xdr:col>2</xdr:col>
                    <xdr:colOff>333375</xdr:colOff>
                    <xdr:row>15</xdr:row>
                    <xdr:rowOff>28575</xdr:rowOff>
                  </from>
                  <to>
                    <xdr:col>2</xdr:col>
                    <xdr:colOff>600075</xdr:colOff>
                    <xdr:row>15</xdr:row>
                    <xdr:rowOff>200025</xdr:rowOff>
                  </to>
                </anchor>
              </controlPr>
            </control>
          </mc:Choice>
        </mc:AlternateContent>
        <mc:AlternateContent xmlns:mc="http://schemas.openxmlformats.org/markup-compatibility/2006">
          <mc:Choice Requires="x14">
            <control shapeId="15627" r:id="rId68" name="Option Button 267">
              <controlPr defaultSize="0" autoFill="0" autoLine="0" autoPict="0">
                <anchor moveWithCells="1">
                  <from>
                    <xdr:col>1</xdr:col>
                    <xdr:colOff>352425</xdr:colOff>
                    <xdr:row>16</xdr:row>
                    <xdr:rowOff>28575</xdr:rowOff>
                  </from>
                  <to>
                    <xdr:col>1</xdr:col>
                    <xdr:colOff>685800</xdr:colOff>
                    <xdr:row>16</xdr:row>
                    <xdr:rowOff>190500</xdr:rowOff>
                  </to>
                </anchor>
              </controlPr>
            </control>
          </mc:Choice>
        </mc:AlternateContent>
        <mc:AlternateContent xmlns:mc="http://schemas.openxmlformats.org/markup-compatibility/2006">
          <mc:Choice Requires="x14">
            <control shapeId="15628" r:id="rId69" name="Option Button 268">
              <controlPr defaultSize="0" autoFill="0" autoLine="0" autoPict="0">
                <anchor moveWithCells="1">
                  <from>
                    <xdr:col>2</xdr:col>
                    <xdr:colOff>333375</xdr:colOff>
                    <xdr:row>16</xdr:row>
                    <xdr:rowOff>28575</xdr:rowOff>
                  </from>
                  <to>
                    <xdr:col>2</xdr:col>
                    <xdr:colOff>600075</xdr:colOff>
                    <xdr:row>16</xdr:row>
                    <xdr:rowOff>200025</xdr:rowOff>
                  </to>
                </anchor>
              </controlPr>
            </control>
          </mc:Choice>
        </mc:AlternateContent>
        <mc:AlternateContent xmlns:mc="http://schemas.openxmlformats.org/markup-compatibility/2006">
          <mc:Choice Requires="x14">
            <control shapeId="15629" r:id="rId70" name="Option Button 269">
              <controlPr defaultSize="0" autoFill="0" autoLine="0" autoPict="0">
                <anchor moveWithCells="1">
                  <from>
                    <xdr:col>1</xdr:col>
                    <xdr:colOff>352425</xdr:colOff>
                    <xdr:row>17</xdr:row>
                    <xdr:rowOff>47625</xdr:rowOff>
                  </from>
                  <to>
                    <xdr:col>1</xdr:col>
                    <xdr:colOff>685800</xdr:colOff>
                    <xdr:row>17</xdr:row>
                    <xdr:rowOff>200025</xdr:rowOff>
                  </to>
                </anchor>
              </controlPr>
            </control>
          </mc:Choice>
        </mc:AlternateContent>
        <mc:AlternateContent xmlns:mc="http://schemas.openxmlformats.org/markup-compatibility/2006">
          <mc:Choice Requires="x14">
            <control shapeId="15630" r:id="rId71" name="Option Button 270">
              <controlPr defaultSize="0" autoFill="0" autoLine="0" autoPict="0">
                <anchor moveWithCells="1">
                  <from>
                    <xdr:col>2</xdr:col>
                    <xdr:colOff>333375</xdr:colOff>
                    <xdr:row>17</xdr:row>
                    <xdr:rowOff>47625</xdr:rowOff>
                  </from>
                  <to>
                    <xdr:col>2</xdr:col>
                    <xdr:colOff>600075</xdr:colOff>
                    <xdr:row>17</xdr:row>
                    <xdr:rowOff>219075</xdr:rowOff>
                  </to>
                </anchor>
              </controlPr>
            </control>
          </mc:Choice>
        </mc:AlternateContent>
        <mc:AlternateContent xmlns:mc="http://schemas.openxmlformats.org/markup-compatibility/2006">
          <mc:Choice Requires="x14">
            <control shapeId="15631" r:id="rId72" name="Group Box 271">
              <controlPr defaultSize="0" autoFill="0" autoPict="0">
                <anchor moveWithCells="1">
                  <from>
                    <xdr:col>0</xdr:col>
                    <xdr:colOff>0</xdr:colOff>
                    <xdr:row>14</xdr:row>
                    <xdr:rowOff>0</xdr:rowOff>
                  </from>
                  <to>
                    <xdr:col>3</xdr:col>
                    <xdr:colOff>0</xdr:colOff>
                    <xdr:row>15</xdr:row>
                    <xdr:rowOff>0</xdr:rowOff>
                  </to>
                </anchor>
              </controlPr>
            </control>
          </mc:Choice>
        </mc:AlternateContent>
        <mc:AlternateContent xmlns:mc="http://schemas.openxmlformats.org/markup-compatibility/2006">
          <mc:Choice Requires="x14">
            <control shapeId="15632" r:id="rId73" name="Group Box 272">
              <controlPr defaultSize="0" autoFill="0" autoPict="0">
                <anchor moveWithCells="1">
                  <from>
                    <xdr:col>0</xdr:col>
                    <xdr:colOff>0</xdr:colOff>
                    <xdr:row>13</xdr:row>
                    <xdr:rowOff>0</xdr:rowOff>
                  </from>
                  <to>
                    <xdr:col>3</xdr:col>
                    <xdr:colOff>0</xdr:colOff>
                    <xdr:row>14</xdr:row>
                    <xdr:rowOff>0</xdr:rowOff>
                  </to>
                </anchor>
              </controlPr>
            </control>
          </mc:Choice>
        </mc:AlternateContent>
        <mc:AlternateContent xmlns:mc="http://schemas.openxmlformats.org/markup-compatibility/2006">
          <mc:Choice Requires="x14">
            <control shapeId="15633" r:id="rId74" name="Group Box 273">
              <controlPr defaultSize="0" autoFill="0" autoPict="0">
                <anchor moveWithCells="1">
                  <from>
                    <xdr:col>0</xdr:col>
                    <xdr:colOff>0</xdr:colOff>
                    <xdr:row>15</xdr:row>
                    <xdr:rowOff>0</xdr:rowOff>
                  </from>
                  <to>
                    <xdr:col>3</xdr:col>
                    <xdr:colOff>0</xdr:colOff>
                    <xdr:row>16</xdr:row>
                    <xdr:rowOff>0</xdr:rowOff>
                  </to>
                </anchor>
              </controlPr>
            </control>
          </mc:Choice>
        </mc:AlternateContent>
        <mc:AlternateContent xmlns:mc="http://schemas.openxmlformats.org/markup-compatibility/2006">
          <mc:Choice Requires="x14">
            <control shapeId="15634" r:id="rId75" name="Group Box 274">
              <controlPr defaultSize="0" autoFill="0" autoPict="0">
                <anchor moveWithCells="1">
                  <from>
                    <xdr:col>0</xdr:col>
                    <xdr:colOff>0</xdr:colOff>
                    <xdr:row>16</xdr:row>
                    <xdr:rowOff>0</xdr:rowOff>
                  </from>
                  <to>
                    <xdr:col>3</xdr:col>
                    <xdr:colOff>0</xdr:colOff>
                    <xdr:row>17</xdr:row>
                    <xdr:rowOff>0</xdr:rowOff>
                  </to>
                </anchor>
              </controlPr>
            </control>
          </mc:Choice>
        </mc:AlternateContent>
        <mc:AlternateContent xmlns:mc="http://schemas.openxmlformats.org/markup-compatibility/2006">
          <mc:Choice Requires="x14">
            <control shapeId="15635" r:id="rId76" name="Group Box 275">
              <controlPr defaultSize="0" autoFill="0" autoPict="0">
                <anchor moveWithCells="1">
                  <from>
                    <xdr:col>0</xdr:col>
                    <xdr:colOff>0</xdr:colOff>
                    <xdr:row>17</xdr:row>
                    <xdr:rowOff>0</xdr:rowOff>
                  </from>
                  <to>
                    <xdr:col>3</xdr:col>
                    <xdr:colOff>0</xdr:colOff>
                    <xdr:row>18</xdr:row>
                    <xdr:rowOff>0</xdr:rowOff>
                  </to>
                </anchor>
              </controlPr>
            </control>
          </mc:Choice>
        </mc:AlternateContent>
        <mc:AlternateContent xmlns:mc="http://schemas.openxmlformats.org/markup-compatibility/2006">
          <mc:Choice Requires="x14">
            <control shapeId="15636" r:id="rId77" name="Option Button 276">
              <controlPr defaultSize="0" autoFill="0" autoLine="0" autoPict="0">
                <anchor moveWithCells="1">
                  <from>
                    <xdr:col>1</xdr:col>
                    <xdr:colOff>0</xdr:colOff>
                    <xdr:row>35</xdr:row>
                    <xdr:rowOff>0</xdr:rowOff>
                  </from>
                  <to>
                    <xdr:col>3</xdr:col>
                    <xdr:colOff>0</xdr:colOff>
                    <xdr:row>36</xdr:row>
                    <xdr:rowOff>0</xdr:rowOff>
                  </to>
                </anchor>
              </controlPr>
            </control>
          </mc:Choice>
        </mc:AlternateContent>
        <mc:AlternateContent xmlns:mc="http://schemas.openxmlformats.org/markup-compatibility/2006">
          <mc:Choice Requires="x14">
            <control shapeId="15637" r:id="rId78" name="Option Button 277">
              <controlPr defaultSize="0" autoFill="0" autoLine="0" autoPict="0">
                <anchor moveWithCells="1">
                  <from>
                    <xdr:col>1</xdr:col>
                    <xdr:colOff>0</xdr:colOff>
                    <xdr:row>36</xdr:row>
                    <xdr:rowOff>0</xdr:rowOff>
                  </from>
                  <to>
                    <xdr:col>3</xdr:col>
                    <xdr:colOff>0</xdr:colOff>
                    <xdr:row>37</xdr:row>
                    <xdr:rowOff>0</xdr:rowOff>
                  </to>
                </anchor>
              </controlPr>
            </control>
          </mc:Choice>
        </mc:AlternateContent>
        <mc:AlternateContent xmlns:mc="http://schemas.openxmlformats.org/markup-compatibility/2006">
          <mc:Choice Requires="x14">
            <control shapeId="15638" r:id="rId79" name="Group Box 278">
              <controlPr defaultSize="0" autoFill="0" autoPict="0">
                <anchor moveWithCells="1">
                  <from>
                    <xdr:col>0</xdr:col>
                    <xdr:colOff>0</xdr:colOff>
                    <xdr:row>35</xdr:row>
                    <xdr:rowOff>0</xdr:rowOff>
                  </from>
                  <to>
                    <xdr:col>4</xdr:col>
                    <xdr:colOff>0</xdr:colOff>
                    <xdr:row>37</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pageSetUpPr fitToPage="1"/>
  </sheetPr>
  <dimension ref="A1:W60"/>
  <sheetViews>
    <sheetView workbookViewId="0">
      <selection activeCell="D4" sqref="D4:D5"/>
    </sheetView>
  </sheetViews>
  <sheetFormatPr defaultColWidth="8.85546875" defaultRowHeight="15" x14ac:dyDescent="0.25"/>
  <cols>
    <col min="1" max="1" width="63.42578125" customWidth="1"/>
    <col min="2" max="2" width="31.42578125" customWidth="1"/>
    <col min="3" max="3" width="16.7109375" customWidth="1"/>
    <col min="4" max="4" width="39.42578125" customWidth="1"/>
    <col min="5" max="5" width="9.140625" hidden="1" customWidth="1"/>
    <col min="6" max="6" width="12" hidden="1" customWidth="1"/>
    <col min="7" max="7" width="9.140625" style="78" hidden="1" customWidth="1"/>
    <col min="8" max="8" width="9.140625" hidden="1" customWidth="1"/>
    <col min="9" max="9" width="22.28515625" hidden="1" customWidth="1"/>
    <col min="10" max="10" width="22.28515625" style="1" hidden="1" customWidth="1"/>
    <col min="11" max="23" width="8.85546875" style="1"/>
  </cols>
  <sheetData>
    <row r="1" spans="1:23" ht="30" customHeight="1" x14ac:dyDescent="0.25">
      <c r="A1" s="523" t="s">
        <v>168</v>
      </c>
      <c r="B1" s="524"/>
      <c r="C1" s="524"/>
      <c r="D1" s="525"/>
      <c r="E1" s="368" t="s">
        <v>173</v>
      </c>
      <c r="F1" s="369"/>
      <c r="G1" s="369"/>
      <c r="H1" s="369"/>
      <c r="I1" s="369"/>
      <c r="J1" s="369"/>
    </row>
    <row r="2" spans="1:23" ht="76.5" customHeight="1" x14ac:dyDescent="0.25">
      <c r="A2" s="526" t="s">
        <v>113</v>
      </c>
      <c r="B2" s="527"/>
      <c r="C2" s="527"/>
      <c r="D2" s="528"/>
      <c r="E2" s="368"/>
      <c r="F2" s="369"/>
      <c r="G2" s="369"/>
      <c r="H2" s="369"/>
      <c r="I2" s="369"/>
      <c r="J2" s="369"/>
    </row>
    <row r="3" spans="1:23" ht="19.5" customHeight="1" x14ac:dyDescent="0.25">
      <c r="A3" s="299" t="s">
        <v>54</v>
      </c>
      <c r="B3" s="302" t="s">
        <v>58</v>
      </c>
      <c r="C3" s="299" t="s">
        <v>60</v>
      </c>
      <c r="D3" s="96" t="s">
        <v>61</v>
      </c>
      <c r="E3" s="37" t="s">
        <v>107</v>
      </c>
      <c r="F3" s="37" t="s">
        <v>63</v>
      </c>
      <c r="G3" s="37" t="s">
        <v>165</v>
      </c>
      <c r="H3" s="37" t="s">
        <v>172</v>
      </c>
      <c r="I3" s="269" t="s">
        <v>214</v>
      </c>
      <c r="J3" s="269" t="s">
        <v>215</v>
      </c>
    </row>
    <row r="4" spans="1:23" s="78" customFormat="1" ht="19.5" customHeight="1" x14ac:dyDescent="0.25">
      <c r="A4" s="358" t="s">
        <v>328</v>
      </c>
      <c r="B4" s="303"/>
      <c r="C4" s="398" t="s">
        <v>126</v>
      </c>
      <c r="D4" s="387"/>
      <c r="E4" s="239">
        <v>0</v>
      </c>
      <c r="F4" s="230"/>
      <c r="G4" s="230">
        <f>IF(E4=0,1,0)</f>
        <v>1</v>
      </c>
      <c r="H4" s="230"/>
      <c r="I4" s="272"/>
      <c r="J4" s="272"/>
      <c r="K4" s="1"/>
      <c r="L4" s="1"/>
      <c r="M4" s="1"/>
      <c r="N4" s="1"/>
      <c r="O4" s="1"/>
      <c r="P4" s="1"/>
      <c r="Q4" s="1"/>
      <c r="R4" s="1"/>
      <c r="S4" s="1"/>
      <c r="T4" s="1"/>
      <c r="U4" s="1"/>
      <c r="V4" s="1"/>
      <c r="W4" s="1"/>
    </row>
    <row r="5" spans="1:23" s="78" customFormat="1" ht="19.5" customHeight="1" x14ac:dyDescent="0.25">
      <c r="A5" s="359"/>
      <c r="B5" s="305"/>
      <c r="C5" s="415"/>
      <c r="D5" s="389"/>
      <c r="E5" s="239"/>
      <c r="F5" s="230"/>
      <c r="G5" s="230"/>
      <c r="H5" s="230"/>
      <c r="I5" s="272"/>
      <c r="J5" s="272"/>
      <c r="K5" s="1"/>
      <c r="L5" s="1"/>
      <c r="M5" s="1"/>
      <c r="N5" s="1"/>
      <c r="O5" s="1"/>
      <c r="P5" s="1"/>
      <c r="Q5" s="1"/>
      <c r="R5" s="1"/>
      <c r="S5" s="1"/>
      <c r="T5" s="1"/>
      <c r="U5" s="1"/>
      <c r="V5" s="1"/>
      <c r="W5" s="1"/>
    </row>
    <row r="6" spans="1:23" ht="21.95" customHeight="1" x14ac:dyDescent="0.25">
      <c r="A6" s="358" t="s">
        <v>141</v>
      </c>
      <c r="B6" s="303"/>
      <c r="C6" s="398" t="s">
        <v>142</v>
      </c>
      <c r="D6" s="387"/>
      <c r="E6" s="239">
        <v>0</v>
      </c>
      <c r="F6" s="239">
        <f>IF(E6=1,1,0)</f>
        <v>0</v>
      </c>
      <c r="G6" s="230">
        <f>IF(E6=0,1,0)</f>
        <v>1</v>
      </c>
      <c r="H6" s="230">
        <f>AVERAGE(F6:F10)</f>
        <v>0</v>
      </c>
      <c r="I6" s="272" t="s">
        <v>287</v>
      </c>
      <c r="J6" s="272" t="str">
        <f>IF(F6=0,J7,IF(AND(F8=1,F10=0),J9,IF(AND(F8=0,F10=1),J8,J10)))</f>
        <v>Results indicate this facility does not maintain a directory of referral sites.</v>
      </c>
    </row>
    <row r="7" spans="1:23" ht="21.95" customHeight="1" x14ac:dyDescent="0.25">
      <c r="A7" s="359"/>
      <c r="B7" s="305"/>
      <c r="C7" s="415"/>
      <c r="D7" s="389"/>
      <c r="E7" s="239"/>
      <c r="F7" s="239"/>
      <c r="G7" s="239"/>
      <c r="H7" s="230"/>
      <c r="I7" s="272"/>
      <c r="J7" s="272" t="s">
        <v>261</v>
      </c>
    </row>
    <row r="8" spans="1:23" ht="21.95" customHeight="1" x14ac:dyDescent="0.25">
      <c r="A8" s="359" t="s">
        <v>198</v>
      </c>
      <c r="B8" s="305"/>
      <c r="C8" s="529" t="str">
        <f>IF($E$6=2,"Not Applicable","")</f>
        <v/>
      </c>
      <c r="D8" s="387"/>
      <c r="E8" s="239">
        <v>0</v>
      </c>
      <c r="F8" s="239">
        <f>IF(E6=2,"NA",IF(E8=1,1,0))</f>
        <v>0</v>
      </c>
      <c r="G8" s="230">
        <f>IF(E6=2,0,IF(E8=0,1,0))</f>
        <v>1</v>
      </c>
      <c r="H8" s="230"/>
      <c r="I8" s="272"/>
      <c r="J8" s="272" t="s">
        <v>262</v>
      </c>
    </row>
    <row r="9" spans="1:23" ht="21.95" customHeight="1" x14ac:dyDescent="0.25">
      <c r="A9" s="359"/>
      <c r="B9" s="305"/>
      <c r="C9" s="530"/>
      <c r="D9" s="389"/>
      <c r="E9" s="239"/>
      <c r="F9" s="239"/>
      <c r="G9" s="239"/>
      <c r="H9" s="230"/>
      <c r="I9" s="272"/>
      <c r="J9" s="272" t="s">
        <v>263</v>
      </c>
    </row>
    <row r="10" spans="1:23" ht="21.95" customHeight="1" x14ac:dyDescent="0.25">
      <c r="A10" s="359" t="s">
        <v>143</v>
      </c>
      <c r="B10" s="305"/>
      <c r="C10" s="529" t="str">
        <f>IF($E$6=2,"Not Applicable","")</f>
        <v/>
      </c>
      <c r="D10" s="387"/>
      <c r="E10" s="239">
        <v>0</v>
      </c>
      <c r="F10" s="239">
        <f>IF(E6=2,"NA",IF(E10=1,1,0))</f>
        <v>0</v>
      </c>
      <c r="G10" s="230">
        <f>IF(E6=2,0,IF(E10=0,1,0))</f>
        <v>1</v>
      </c>
      <c r="H10" s="230"/>
      <c r="I10" s="272"/>
      <c r="J10" s="272" t="s">
        <v>264</v>
      </c>
    </row>
    <row r="11" spans="1:23" ht="39.75" customHeight="1" x14ac:dyDescent="0.25">
      <c r="A11" s="359"/>
      <c r="B11" s="305"/>
      <c r="C11" s="530"/>
      <c r="D11" s="388"/>
      <c r="E11" s="239"/>
      <c r="F11" s="239"/>
      <c r="G11" s="239"/>
      <c r="H11" s="230"/>
      <c r="I11" s="230"/>
      <c r="J11" s="230"/>
    </row>
    <row r="12" spans="1:23" ht="21.95" customHeight="1" x14ac:dyDescent="0.25">
      <c r="A12" s="531" t="s">
        <v>77</v>
      </c>
      <c r="B12" s="296"/>
      <c r="C12" s="313"/>
      <c r="D12" s="534"/>
      <c r="E12" s="239" t="b">
        <v>0</v>
      </c>
      <c r="F12" s="239">
        <f>IF(OR(E12=TRUE,E13=TRUE),1,IF(OR(E14=TRUE,E15=TRUE),0.5,0))</f>
        <v>0</v>
      </c>
      <c r="G12" s="239">
        <f>IF(F12=0,1,0)</f>
        <v>1</v>
      </c>
      <c r="H12" s="230">
        <f>AVERAGE(F12:F18)</f>
        <v>0</v>
      </c>
      <c r="I12" s="272" t="s">
        <v>287</v>
      </c>
      <c r="J12" s="230" t="str">
        <f>CONCATENATE(IF(OR(E12=TRUE,E13=TRUE),J13,J14),IF(AND(E13=TRUE,E16=1),J16,"."),J17)</f>
        <v>Results indicate referrals are not provided to the client in written or graphic form, and the client is not escorted..Results indicate the referral form does not contain:Location name, Hours, Fees, Contact persons, Instructions for reaching site</v>
      </c>
    </row>
    <row r="13" spans="1:23" ht="21.95" customHeight="1" x14ac:dyDescent="0.25">
      <c r="A13" s="532"/>
      <c r="B13" s="298"/>
      <c r="C13" s="314"/>
      <c r="D13" s="535"/>
      <c r="E13" s="239" t="b">
        <v>0</v>
      </c>
      <c r="F13" s="239"/>
      <c r="G13" s="239"/>
      <c r="H13" s="230"/>
      <c r="I13" s="230"/>
      <c r="J13" s="230" t="s">
        <v>265</v>
      </c>
    </row>
    <row r="14" spans="1:23" ht="21.95" customHeight="1" x14ac:dyDescent="0.25">
      <c r="A14" s="532"/>
      <c r="B14" s="298"/>
      <c r="C14" s="314"/>
      <c r="D14" s="535"/>
      <c r="E14" s="239" t="b">
        <v>0</v>
      </c>
      <c r="F14" s="239"/>
      <c r="G14" s="239"/>
      <c r="H14" s="230"/>
      <c r="I14" s="230"/>
      <c r="J14" s="230" t="s">
        <v>266</v>
      </c>
    </row>
    <row r="15" spans="1:23" ht="21.95" customHeight="1" x14ac:dyDescent="0.25">
      <c r="A15" s="533"/>
      <c r="B15" s="297"/>
      <c r="C15" s="315"/>
      <c r="D15" s="536"/>
      <c r="E15" s="239" t="b">
        <v>0</v>
      </c>
      <c r="F15" s="239"/>
      <c r="G15" s="239"/>
      <c r="H15" s="230"/>
      <c r="I15" s="230"/>
      <c r="J15" s="230"/>
    </row>
    <row r="16" spans="1:23" ht="21.95" customHeight="1" x14ac:dyDescent="0.25">
      <c r="A16" s="531" t="s">
        <v>78</v>
      </c>
      <c r="B16" s="303"/>
      <c r="C16" s="398" t="s">
        <v>192</v>
      </c>
      <c r="D16" s="534"/>
      <c r="E16" s="239">
        <v>0</v>
      </c>
      <c r="F16" s="239">
        <f>IF(AND(E12=FALSE,E13=FALSE,E14=FALSE,E15=FALSE),0,IF(E13=FALSE,"NA",IF(E16=2,1,0)))</f>
        <v>0</v>
      </c>
      <c r="G16" s="230">
        <f>IF(E16=0,1,0)</f>
        <v>1</v>
      </c>
      <c r="H16" s="230"/>
      <c r="I16" s="230"/>
      <c r="J16" s="230" t="s">
        <v>230</v>
      </c>
    </row>
    <row r="17" spans="1:23" ht="21.95" customHeight="1" x14ac:dyDescent="0.25">
      <c r="A17" s="533"/>
      <c r="B17" s="304"/>
      <c r="C17" s="415"/>
      <c r="D17" s="536"/>
      <c r="E17" s="239"/>
      <c r="F17" s="239"/>
      <c r="G17" s="239"/>
      <c r="H17" s="230"/>
      <c r="I17" s="230"/>
      <c r="J17" s="230" t="str">
        <f>CONCATENATE("Results indicate the referral form does not contain:",IF(E18=FALSE,J18&amp;", ",""),IF(E19=FALSE,J19&amp;", ",""),IF(E20=FALSE,J20&amp;", ",""),IF(E21=FALSE,J21&amp;", ",""),IF(E22=FALSE,J22,""))</f>
        <v>Results indicate the referral form does not contain:Location name, Hours, Fees, Contact persons, Instructions for reaching site</v>
      </c>
    </row>
    <row r="18" spans="1:23" ht="21.95" customHeight="1" x14ac:dyDescent="0.25">
      <c r="A18" s="531" t="s">
        <v>197</v>
      </c>
      <c r="B18" s="303"/>
      <c r="C18" s="398" t="str">
        <f>IF(AND(E14=FALSE,E13=FALSE,E15=FALSE,E12=FALSE),"If the client is escorted, skip question.",IF(AND(E14=FALSE,E13=FALSE,E15=FALSE),"Not Applicable","If the client is escorted, skip question"))</f>
        <v>If the client is escorted, skip question.</v>
      </c>
      <c r="D18" s="387"/>
      <c r="E18" s="239" t="b">
        <v>0</v>
      </c>
      <c r="F18" s="239">
        <f>IF(C18="Not Applicable","NA",COUNTIF(E18:E22,"TRUE")/5)</f>
        <v>0</v>
      </c>
      <c r="G18" s="230">
        <f>IF(F18=0,1,0)</f>
        <v>1</v>
      </c>
      <c r="H18" s="230"/>
      <c r="I18" s="230"/>
      <c r="J18" s="230" t="s">
        <v>225</v>
      </c>
    </row>
    <row r="19" spans="1:23" ht="21.95" customHeight="1" x14ac:dyDescent="0.25">
      <c r="A19" s="532"/>
      <c r="B19" s="305"/>
      <c r="C19" s="399"/>
      <c r="D19" s="388"/>
      <c r="E19" s="239" t="b">
        <v>0</v>
      </c>
      <c r="F19" s="239"/>
      <c r="G19" s="230"/>
      <c r="H19" s="230"/>
      <c r="I19" s="230"/>
      <c r="J19" s="230" t="s">
        <v>226</v>
      </c>
    </row>
    <row r="20" spans="1:23" ht="21.95" customHeight="1" x14ac:dyDescent="0.25">
      <c r="A20" s="532"/>
      <c r="B20" s="305"/>
      <c r="C20" s="399"/>
      <c r="D20" s="388"/>
      <c r="E20" s="239" t="b">
        <v>0</v>
      </c>
      <c r="F20" s="239"/>
      <c r="G20" s="239"/>
      <c r="H20" s="230"/>
      <c r="I20" s="230"/>
      <c r="J20" s="230" t="s">
        <v>227</v>
      </c>
    </row>
    <row r="21" spans="1:23" ht="21.95" customHeight="1" x14ac:dyDescent="0.25">
      <c r="A21" s="532"/>
      <c r="B21" s="305"/>
      <c r="C21" s="399"/>
      <c r="D21" s="388"/>
      <c r="E21" s="239" t="b">
        <v>0</v>
      </c>
      <c r="F21" s="239"/>
      <c r="G21" s="239"/>
      <c r="H21" s="230"/>
      <c r="I21" s="230"/>
      <c r="J21" s="230" t="s">
        <v>228</v>
      </c>
    </row>
    <row r="22" spans="1:23" ht="21.95" customHeight="1" x14ac:dyDescent="0.25">
      <c r="A22" s="533"/>
      <c r="B22" s="304"/>
      <c r="C22" s="415"/>
      <c r="D22" s="389"/>
      <c r="E22" s="239" t="b">
        <v>0</v>
      </c>
      <c r="F22" s="239"/>
      <c r="G22" s="239"/>
      <c r="H22" s="230"/>
      <c r="I22" s="230"/>
      <c r="J22" s="230" t="s">
        <v>229</v>
      </c>
    </row>
    <row r="23" spans="1:23" ht="21.95" customHeight="1" x14ac:dyDescent="0.25">
      <c r="A23" s="358" t="s">
        <v>163</v>
      </c>
      <c r="B23" s="537"/>
      <c r="C23" s="540"/>
      <c r="D23" s="387"/>
      <c r="E23" s="239">
        <v>0</v>
      </c>
      <c r="F23" s="239">
        <f>IF(E23=1,1,0)</f>
        <v>0</v>
      </c>
      <c r="G23" s="230">
        <f>IF(E23=0,1,0)</f>
        <v>1</v>
      </c>
      <c r="H23" s="230">
        <f>F23</f>
        <v>0</v>
      </c>
      <c r="I23" s="272" t="s">
        <v>287</v>
      </c>
      <c r="J23" s="230" t="s">
        <v>267</v>
      </c>
    </row>
    <row r="24" spans="1:23" ht="21.95" customHeight="1" x14ac:dyDescent="0.25">
      <c r="A24" s="359"/>
      <c r="B24" s="538"/>
      <c r="C24" s="541"/>
      <c r="D24" s="388"/>
      <c r="E24" s="239"/>
      <c r="F24" s="239"/>
      <c r="G24" s="239"/>
      <c r="H24" s="230"/>
      <c r="I24" s="230"/>
      <c r="J24" s="230"/>
    </row>
    <row r="25" spans="1:23" s="78" customFormat="1" ht="21.95" customHeight="1" x14ac:dyDescent="0.25">
      <c r="A25" s="359"/>
      <c r="B25" s="538"/>
      <c r="C25" s="541"/>
      <c r="D25" s="388"/>
      <c r="E25" s="239"/>
      <c r="F25" s="239"/>
      <c r="G25" s="239"/>
      <c r="H25" s="230"/>
      <c r="I25" s="230"/>
      <c r="J25" s="230"/>
      <c r="K25" s="1"/>
      <c r="L25" s="1"/>
      <c r="M25" s="1"/>
      <c r="N25" s="1"/>
      <c r="O25" s="1"/>
      <c r="P25" s="1"/>
      <c r="Q25" s="1"/>
      <c r="R25" s="1"/>
      <c r="S25" s="1"/>
      <c r="T25" s="1"/>
      <c r="U25" s="1"/>
      <c r="V25" s="1"/>
      <c r="W25" s="1"/>
    </row>
    <row r="26" spans="1:23" s="78" customFormat="1" ht="27.75" customHeight="1" x14ac:dyDescent="0.25">
      <c r="A26" s="360"/>
      <c r="B26" s="539"/>
      <c r="C26" s="542"/>
      <c r="D26" s="389"/>
      <c r="E26" s="239"/>
      <c r="F26" s="239"/>
      <c r="G26" s="239"/>
      <c r="H26" s="230"/>
      <c r="I26" s="230"/>
      <c r="J26" s="230"/>
      <c r="K26" s="1"/>
      <c r="L26" s="1"/>
      <c r="M26" s="1"/>
      <c r="N26" s="1"/>
      <c r="O26" s="1"/>
      <c r="P26" s="1"/>
      <c r="Q26" s="1"/>
      <c r="R26" s="1"/>
      <c r="S26" s="1"/>
      <c r="T26" s="1"/>
      <c r="U26" s="1"/>
      <c r="V26" s="1"/>
      <c r="W26" s="1"/>
    </row>
    <row r="27" spans="1:23" ht="21.95" customHeight="1" x14ac:dyDescent="0.25">
      <c r="A27" s="358" t="s">
        <v>127</v>
      </c>
      <c r="B27" s="303"/>
      <c r="C27" s="398" t="s">
        <v>289</v>
      </c>
      <c r="D27" s="387"/>
      <c r="E27" s="239">
        <v>0</v>
      </c>
      <c r="F27" s="239">
        <f>IF(E27=1,1,0)</f>
        <v>0</v>
      </c>
      <c r="G27" s="230">
        <f>IF(E27=0,1,0)</f>
        <v>1</v>
      </c>
      <c r="H27" s="230">
        <f>AVERAGE(F27:F29)</f>
        <v>0</v>
      </c>
      <c r="I27" s="272" t="s">
        <v>287</v>
      </c>
      <c r="J27" s="230" t="s">
        <v>268</v>
      </c>
    </row>
    <row r="28" spans="1:23" ht="21.95" customHeight="1" x14ac:dyDescent="0.25">
      <c r="A28" s="360"/>
      <c r="B28" s="297"/>
      <c r="C28" s="415"/>
      <c r="D28" s="389"/>
      <c r="E28" s="239"/>
      <c r="F28" s="239"/>
      <c r="G28" s="239"/>
      <c r="H28" s="230"/>
      <c r="I28" s="230"/>
      <c r="J28" s="230"/>
    </row>
    <row r="29" spans="1:23" s="78" customFormat="1" ht="21.95" customHeight="1" x14ac:dyDescent="0.25">
      <c r="A29" s="358" t="s">
        <v>164</v>
      </c>
      <c r="B29" s="298"/>
      <c r="C29" s="398" t="str">
        <f>IF($E$27=2,"Not Applicable","")</f>
        <v/>
      </c>
      <c r="D29" s="387"/>
      <c r="E29" s="239">
        <v>0</v>
      </c>
      <c r="F29" s="239">
        <f>IF($E$27=2,"NA",IF(E29=1,1,0))</f>
        <v>0</v>
      </c>
      <c r="G29" s="239">
        <f>IF(F29="NA",0,IF(E29=0,1,0))</f>
        <v>1</v>
      </c>
      <c r="H29" s="230"/>
      <c r="I29" s="230"/>
      <c r="J29" s="230"/>
      <c r="K29" s="1"/>
      <c r="L29" s="1"/>
      <c r="M29" s="1"/>
      <c r="N29" s="1"/>
      <c r="O29" s="1"/>
      <c r="P29" s="1"/>
      <c r="Q29" s="1"/>
      <c r="R29" s="1"/>
      <c r="S29" s="1"/>
      <c r="T29" s="1"/>
      <c r="U29" s="1"/>
      <c r="V29" s="1"/>
      <c r="W29" s="1"/>
    </row>
    <row r="30" spans="1:23" s="78" customFormat="1" ht="24.75" customHeight="1" x14ac:dyDescent="0.25">
      <c r="A30" s="359"/>
      <c r="B30" s="298"/>
      <c r="C30" s="415"/>
      <c r="D30" s="389"/>
      <c r="E30" s="239"/>
      <c r="F30" s="239"/>
      <c r="G30" s="239"/>
      <c r="H30" s="230"/>
      <c r="I30" s="230"/>
      <c r="J30" s="230"/>
      <c r="K30" s="1"/>
      <c r="L30" s="1"/>
      <c r="M30" s="1"/>
      <c r="N30" s="1"/>
      <c r="O30" s="1"/>
      <c r="P30" s="1"/>
      <c r="Q30" s="1"/>
      <c r="R30" s="1"/>
      <c r="S30" s="1"/>
      <c r="T30" s="1"/>
      <c r="U30" s="1"/>
      <c r="V30" s="1"/>
      <c r="W30" s="1"/>
    </row>
    <row r="31" spans="1:23" s="78" customFormat="1" ht="24.75" customHeight="1" x14ac:dyDescent="0.25">
      <c r="A31" s="359" t="s">
        <v>199</v>
      </c>
      <c r="B31" s="298"/>
      <c r="C31" s="398" t="str">
        <f>IF($E$27=2,"Not Applicable","If no, skip questions 12 &amp; 13")</f>
        <v>If no, skip questions 12 &amp; 13</v>
      </c>
      <c r="D31" s="387"/>
      <c r="E31" s="239">
        <v>0</v>
      </c>
      <c r="F31" s="239">
        <f>IF($E$27=2,"NA",IF(E31=1,1,0))</f>
        <v>0</v>
      </c>
      <c r="G31" s="239">
        <f>IF(F31="NA",0,IF(E31=0,1,0))</f>
        <v>1</v>
      </c>
      <c r="H31" s="230">
        <f>AVERAGE(F31:F33)</f>
        <v>0</v>
      </c>
      <c r="I31" s="272" t="s">
        <v>287</v>
      </c>
      <c r="J31" s="230" t="str">
        <f>IF(E31=2,"Results indicate the status of tracked referrals are not recorded.",J33)</f>
        <v>Results indicate only  of referrals are tracked.</v>
      </c>
      <c r="K31" s="1"/>
      <c r="L31" s="1"/>
      <c r="M31" s="1"/>
      <c r="N31" s="1"/>
      <c r="O31" s="1"/>
      <c r="P31" s="1"/>
      <c r="Q31" s="1"/>
      <c r="R31" s="1"/>
      <c r="S31" s="1"/>
      <c r="T31" s="1"/>
      <c r="U31" s="1"/>
      <c r="V31" s="1"/>
      <c r="W31" s="1"/>
    </row>
    <row r="32" spans="1:23" s="78" customFormat="1" ht="19.5" customHeight="1" x14ac:dyDescent="0.25">
      <c r="A32" s="359"/>
      <c r="B32" s="298"/>
      <c r="C32" s="415"/>
      <c r="D32" s="389"/>
      <c r="E32" s="239"/>
      <c r="F32" s="239"/>
      <c r="G32" s="239"/>
      <c r="H32" s="230"/>
      <c r="I32" s="230"/>
      <c r="J32" s="230"/>
      <c r="K32" s="1"/>
      <c r="L32" s="1"/>
      <c r="M32" s="1"/>
      <c r="N32" s="1"/>
      <c r="O32" s="1"/>
      <c r="P32" s="1"/>
      <c r="Q32" s="1"/>
      <c r="R32" s="1"/>
      <c r="S32" s="1"/>
      <c r="T32" s="1"/>
      <c r="U32" s="1"/>
      <c r="V32" s="1"/>
      <c r="W32" s="1"/>
    </row>
    <row r="33" spans="1:23" ht="21.95" customHeight="1" x14ac:dyDescent="0.25">
      <c r="A33" s="417" t="s">
        <v>213</v>
      </c>
      <c r="B33" s="298"/>
      <c r="C33" s="399" t="str">
        <f>IF($E$27=2,"Not Applicable","")</f>
        <v/>
      </c>
      <c r="D33" s="388"/>
      <c r="E33" s="239">
        <v>0</v>
      </c>
      <c r="F33" s="239">
        <f>IF(OR($E$27=2,$E$31=2),"NA",E33/4)</f>
        <v>0</v>
      </c>
      <c r="G33" s="239">
        <f>IF(F33="NA",0,IF(E33=0,1,0))</f>
        <v>1</v>
      </c>
      <c r="H33" s="230"/>
      <c r="I33" s="272" t="s">
        <v>287</v>
      </c>
      <c r="J33" s="230" t="str">
        <f>CONCATENATE("Results indicate only ",IF(E33=1,I34,IF(E33=2,I35,IF(E33=3,I36,"")))," of referrals are tracked.")</f>
        <v>Results indicate only  of referrals are tracked.</v>
      </c>
    </row>
    <row r="34" spans="1:23" ht="21.95" customHeight="1" x14ac:dyDescent="0.25">
      <c r="A34" s="521"/>
      <c r="B34" s="298"/>
      <c r="C34" s="399"/>
      <c r="D34" s="388"/>
      <c r="E34" s="239"/>
      <c r="F34" s="239"/>
      <c r="G34" s="239"/>
      <c r="H34" s="230"/>
      <c r="I34" s="230" t="s">
        <v>98</v>
      </c>
      <c r="J34" s="230"/>
    </row>
    <row r="35" spans="1:23" ht="21.95" customHeight="1" x14ac:dyDescent="0.25">
      <c r="A35" s="521"/>
      <c r="B35" s="298"/>
      <c r="C35" s="399"/>
      <c r="D35" s="388"/>
      <c r="E35" s="239"/>
      <c r="F35" s="239"/>
      <c r="G35" s="239"/>
      <c r="H35" s="230"/>
      <c r="I35" s="230" t="s">
        <v>99</v>
      </c>
      <c r="J35" s="230"/>
    </row>
    <row r="36" spans="1:23" ht="21.95" customHeight="1" x14ac:dyDescent="0.25">
      <c r="A36" s="522"/>
      <c r="B36" s="298"/>
      <c r="C36" s="415"/>
      <c r="D36" s="389"/>
      <c r="E36" s="239"/>
      <c r="F36" s="239"/>
      <c r="G36" s="239"/>
      <c r="H36" s="230"/>
      <c r="I36" s="230" t="s">
        <v>100</v>
      </c>
      <c r="J36" s="230"/>
    </row>
    <row r="37" spans="1:23" s="78" customFormat="1" ht="21.95" customHeight="1" x14ac:dyDescent="0.25">
      <c r="A37" s="417" t="s">
        <v>200</v>
      </c>
      <c r="B37" s="298"/>
      <c r="C37" s="399" t="str">
        <f>IF($E$27=2,"Not Applicable","")</f>
        <v/>
      </c>
      <c r="D37" s="388"/>
      <c r="E37" s="239">
        <v>0</v>
      </c>
      <c r="F37" s="239">
        <f>IF(OR($E$27=2,$E$31=2),"NA",E37/4)</f>
        <v>0</v>
      </c>
      <c r="G37" s="239">
        <f>IF(F37="NA",0,IF(E37=0,1,0))</f>
        <v>1</v>
      </c>
      <c r="H37" s="230">
        <f>F37</f>
        <v>0</v>
      </c>
      <c r="I37" s="272" t="s">
        <v>287</v>
      </c>
      <c r="J37" s="230" t="str">
        <f>CONCATENATE("Results indicate only ",IF(E37=1,I38,IF(E37=2,I39,IF(E37=3,I40,"")))," of referrals are completed.")</f>
        <v>Results indicate only  of referrals are completed.</v>
      </c>
      <c r="K37" s="1"/>
      <c r="L37" s="1"/>
      <c r="M37" s="1"/>
      <c r="N37" s="1"/>
      <c r="O37" s="1"/>
      <c r="P37" s="1"/>
      <c r="Q37" s="1"/>
      <c r="R37" s="1"/>
      <c r="S37" s="1"/>
      <c r="T37" s="1"/>
      <c r="U37" s="1"/>
      <c r="V37" s="1"/>
      <c r="W37" s="1"/>
    </row>
    <row r="38" spans="1:23" s="78" customFormat="1" ht="21.95" customHeight="1" x14ac:dyDescent="0.25">
      <c r="A38" s="521"/>
      <c r="B38" s="298"/>
      <c r="C38" s="399"/>
      <c r="D38" s="388"/>
      <c r="E38" s="239"/>
      <c r="F38" s="239"/>
      <c r="G38" s="239"/>
      <c r="H38" s="230"/>
      <c r="I38" s="230" t="s">
        <v>98</v>
      </c>
      <c r="J38" s="230"/>
      <c r="K38" s="1"/>
      <c r="L38" s="1"/>
      <c r="M38" s="1"/>
      <c r="N38" s="1"/>
      <c r="O38" s="1"/>
      <c r="P38" s="1"/>
      <c r="Q38" s="1"/>
      <c r="R38" s="1"/>
      <c r="S38" s="1"/>
      <c r="T38" s="1"/>
      <c r="U38" s="1"/>
      <c r="V38" s="1"/>
      <c r="W38" s="1"/>
    </row>
    <row r="39" spans="1:23" s="78" customFormat="1" ht="21.95" customHeight="1" x14ac:dyDescent="0.25">
      <c r="A39" s="521"/>
      <c r="B39" s="298"/>
      <c r="C39" s="399"/>
      <c r="D39" s="388"/>
      <c r="E39" s="239"/>
      <c r="F39" s="239"/>
      <c r="G39" s="239"/>
      <c r="H39" s="230"/>
      <c r="I39" s="230" t="s">
        <v>99</v>
      </c>
      <c r="J39" s="230"/>
      <c r="K39" s="1"/>
      <c r="L39" s="1"/>
      <c r="M39" s="1"/>
      <c r="N39" s="1"/>
      <c r="O39" s="1"/>
      <c r="P39" s="1"/>
      <c r="Q39" s="1"/>
      <c r="R39" s="1"/>
      <c r="S39" s="1"/>
      <c r="T39" s="1"/>
      <c r="U39" s="1"/>
      <c r="V39" s="1"/>
      <c r="W39" s="1"/>
    </row>
    <row r="40" spans="1:23" s="78" customFormat="1" ht="21.95" customHeight="1" x14ac:dyDescent="0.25">
      <c r="A40" s="522"/>
      <c r="B40" s="298"/>
      <c r="C40" s="415"/>
      <c r="D40" s="389"/>
      <c r="E40" s="240"/>
      <c r="F40" s="240"/>
      <c r="G40" s="240"/>
      <c r="H40" s="230"/>
      <c r="I40" s="230" t="s">
        <v>100</v>
      </c>
      <c r="J40" s="230"/>
      <c r="K40" s="1"/>
      <c r="L40" s="1"/>
      <c r="M40" s="1"/>
      <c r="N40" s="1"/>
      <c r="O40" s="1"/>
      <c r="P40" s="1"/>
      <c r="Q40" s="1"/>
      <c r="R40" s="1"/>
      <c r="S40" s="1"/>
      <c r="T40" s="1"/>
      <c r="U40" s="1"/>
      <c r="V40" s="1"/>
      <c r="W40" s="1"/>
    </row>
    <row r="41" spans="1:23" ht="20.100000000000001" customHeight="1" x14ac:dyDescent="0.25">
      <c r="A41" s="460" t="str">
        <f>IF(E4=2,"",IF(G41&gt;0,"NOTE: ONE OR MORE QUESTIONS IS NOT ANSWERED",""))</f>
        <v>NOTE: ONE OR MORE QUESTIONS IS NOT ANSWERED</v>
      </c>
      <c r="B41" s="461"/>
      <c r="C41" s="461"/>
      <c r="D41" s="462"/>
      <c r="E41" s="436" t="s">
        <v>171</v>
      </c>
      <c r="F41" s="437"/>
      <c r="G41" s="84">
        <f>SUM(G4:G40)</f>
        <v>13</v>
      </c>
      <c r="H41" s="84"/>
      <c r="I41" s="86"/>
    </row>
    <row r="42" spans="1:23" x14ac:dyDescent="0.25">
      <c r="A42" s="68"/>
      <c r="B42" s="69"/>
      <c r="C42" s="70" t="s">
        <v>62</v>
      </c>
      <c r="D42" s="244">
        <f>F42</f>
        <v>0</v>
      </c>
      <c r="E42" s="241" t="s">
        <v>62</v>
      </c>
      <c r="F42" s="242">
        <f>IF(E4=2,"NA",AVERAGE(F6:F37))</f>
        <v>0</v>
      </c>
      <c r="G42" s="242"/>
      <c r="H42" s="60"/>
      <c r="I42" s="60"/>
    </row>
    <row r="43" spans="1:23" s="1" customFormat="1" x14ac:dyDescent="0.25"/>
    <row r="44" spans="1:23" s="1" customFormat="1" x14ac:dyDescent="0.25"/>
    <row r="45" spans="1:23" s="1" customFormat="1" x14ac:dyDescent="0.25"/>
    <row r="46" spans="1:23" s="1" customFormat="1" x14ac:dyDescent="0.25"/>
    <row r="47" spans="1:23" s="1" customFormat="1" x14ac:dyDescent="0.25"/>
    <row r="48" spans="1:23" s="1" customFormat="1" x14ac:dyDescent="0.25"/>
    <row r="49" s="1" customFormat="1" x14ac:dyDescent="0.25"/>
    <row r="50" s="1" customFormat="1" x14ac:dyDescent="0.25"/>
    <row r="51" s="1" customFormat="1" x14ac:dyDescent="0.25"/>
    <row r="52" s="1" customFormat="1" x14ac:dyDescent="0.25"/>
    <row r="53" s="1" customFormat="1" x14ac:dyDescent="0.25"/>
    <row r="54" s="1" customFormat="1" x14ac:dyDescent="0.25"/>
    <row r="55" s="1" customFormat="1" x14ac:dyDescent="0.25"/>
    <row r="56" s="1" customFormat="1" x14ac:dyDescent="0.25"/>
    <row r="57" s="1" customFormat="1" x14ac:dyDescent="0.25"/>
    <row r="58" s="1" customFormat="1" x14ac:dyDescent="0.25"/>
    <row r="59" s="1" customFormat="1" x14ac:dyDescent="0.25"/>
    <row r="60" s="1" customFormat="1" x14ac:dyDescent="0.25"/>
  </sheetData>
  <sheetProtection sheet="1" objects="1" scenarios="1" selectLockedCells="1"/>
  <mergeCells count="44">
    <mergeCell ref="D18:D22"/>
    <mergeCell ref="C18:C22"/>
    <mergeCell ref="A23:A26"/>
    <mergeCell ref="B23:B26"/>
    <mergeCell ref="C23:C26"/>
    <mergeCell ref="A10:A11"/>
    <mergeCell ref="D10:D11"/>
    <mergeCell ref="C10:C11"/>
    <mergeCell ref="D12:D15"/>
    <mergeCell ref="A16:A17"/>
    <mergeCell ref="D16:D17"/>
    <mergeCell ref="C16:C17"/>
    <mergeCell ref="A4:A5"/>
    <mergeCell ref="E41:F41"/>
    <mergeCell ref="A29:A30"/>
    <mergeCell ref="C29:C30"/>
    <mergeCell ref="D29:D30"/>
    <mergeCell ref="A31:A32"/>
    <mergeCell ref="C31:C32"/>
    <mergeCell ref="D31:D32"/>
    <mergeCell ref="A41:D41"/>
    <mergeCell ref="C33:C36"/>
    <mergeCell ref="A33:A36"/>
    <mergeCell ref="C4:C5"/>
    <mergeCell ref="C6:C7"/>
    <mergeCell ref="D33:D36"/>
    <mergeCell ref="A12:A15"/>
    <mergeCell ref="A18:A22"/>
    <mergeCell ref="D4:D5"/>
    <mergeCell ref="D23:D26"/>
    <mergeCell ref="E1:J2"/>
    <mergeCell ref="A37:A40"/>
    <mergeCell ref="C37:C40"/>
    <mergeCell ref="D37:D40"/>
    <mergeCell ref="C27:C28"/>
    <mergeCell ref="A27:A28"/>
    <mergeCell ref="D27:D28"/>
    <mergeCell ref="A1:D1"/>
    <mergeCell ref="A2:D2"/>
    <mergeCell ref="A6:A7"/>
    <mergeCell ref="D6:D7"/>
    <mergeCell ref="A8:A9"/>
    <mergeCell ref="D8:D9"/>
    <mergeCell ref="C8:C9"/>
  </mergeCells>
  <conditionalFormatting sqref="A41">
    <cfRule type="containsText" dxfId="23" priority="21" operator="containsText" text="NOTE">
      <formula>NOT(ISERROR(SEARCH("NOTE",A41)))</formula>
    </cfRule>
  </conditionalFormatting>
  <conditionalFormatting sqref="A6:D18 A23:D40 A19:C22">
    <cfRule type="expression" dxfId="22" priority="11">
      <formula>$E$4=2</formula>
    </cfRule>
  </conditionalFormatting>
  <conditionalFormatting sqref="A16:B17">
    <cfRule type="expression" dxfId="21" priority="1">
      <formula>$F$16="NA"</formula>
    </cfRule>
    <cfRule type="expression" dxfId="20" priority="10">
      <formula>$C$16="Not Applicable"</formula>
    </cfRule>
  </conditionalFormatting>
  <conditionalFormatting sqref="A18:B22">
    <cfRule type="expression" dxfId="19" priority="9">
      <formula>$C$18="Not Applicable"</formula>
    </cfRule>
  </conditionalFormatting>
  <conditionalFormatting sqref="A29:B40">
    <cfRule type="expression" dxfId="18" priority="8">
      <formula>$E$27=2</formula>
    </cfRule>
  </conditionalFormatting>
  <conditionalFormatting sqref="A4:D4">
    <cfRule type="expression" dxfId="17" priority="7">
      <formula>#REF!="SECTION NOT APPLICABLE"</formula>
    </cfRule>
  </conditionalFormatting>
  <conditionalFormatting sqref="C31:D31">
    <cfRule type="expression" dxfId="16" priority="6">
      <formula>$E$4=2</formula>
    </cfRule>
  </conditionalFormatting>
  <conditionalFormatting sqref="C29">
    <cfRule type="expression" dxfId="15" priority="5">
      <formula>$E$4=2</formula>
    </cfRule>
  </conditionalFormatting>
  <conditionalFormatting sqref="A33:B40">
    <cfRule type="expression" dxfId="14" priority="4">
      <formula>$E$31=2</formula>
    </cfRule>
  </conditionalFormatting>
  <conditionalFormatting sqref="A8:B11">
    <cfRule type="expression" dxfId="13" priority="3">
      <formula>$E$6=2</formula>
    </cfRule>
  </conditionalFormatting>
  <conditionalFormatting sqref="E41">
    <cfRule type="containsText" dxfId="12" priority="2" operator="containsText" text="NOTE">
      <formula>NOT(ISERROR(SEARCH("NOTE",E41)))</formula>
    </cfRule>
  </conditionalFormatting>
  <pageMargins left="0.7" right="0.7" top="0.75" bottom="0.75" header="0.3" footer="0.3"/>
  <pageSetup scale="80" fitToHeight="0" orientation="landscape" r:id="rId1"/>
  <headerFooter>
    <oddFooter>&amp;CFamily Planning HIV Integration Tool &amp;P</oddFooter>
  </headerFooter>
  <rowBreaks count="1" manualBreakCount="1">
    <brk id="22" max="3"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0" r:id="rId4" name="Group Box 10">
              <controlPr defaultSize="0" autoFill="0" autoPict="0">
                <anchor moveWithCells="1">
                  <from>
                    <xdr:col>0</xdr:col>
                    <xdr:colOff>0</xdr:colOff>
                    <xdr:row>7</xdr:row>
                    <xdr:rowOff>0</xdr:rowOff>
                  </from>
                  <to>
                    <xdr:col>2</xdr:col>
                    <xdr:colOff>0</xdr:colOff>
                    <xdr:row>9</xdr:row>
                    <xdr:rowOff>0</xdr:rowOff>
                  </to>
                </anchor>
              </controlPr>
            </control>
          </mc:Choice>
        </mc:AlternateContent>
        <mc:AlternateContent xmlns:mc="http://schemas.openxmlformats.org/markup-compatibility/2006">
          <mc:Choice Requires="x14">
            <control shapeId="20492" r:id="rId5" name="Group Box 12">
              <controlPr defaultSize="0" autoFill="0" autoPict="0">
                <anchor moveWithCells="1">
                  <from>
                    <xdr:col>0</xdr:col>
                    <xdr:colOff>0</xdr:colOff>
                    <xdr:row>9</xdr:row>
                    <xdr:rowOff>0</xdr:rowOff>
                  </from>
                  <to>
                    <xdr:col>2</xdr:col>
                    <xdr:colOff>0</xdr:colOff>
                    <xdr:row>11</xdr:row>
                    <xdr:rowOff>0</xdr:rowOff>
                  </to>
                </anchor>
              </controlPr>
            </control>
          </mc:Choice>
        </mc:AlternateContent>
        <mc:AlternateContent xmlns:mc="http://schemas.openxmlformats.org/markup-compatibility/2006">
          <mc:Choice Requires="x14">
            <control shapeId="20493" r:id="rId6" name="Check Box 13">
              <controlPr defaultSize="0" autoFill="0" autoLine="0" autoPict="0">
                <anchor moveWithCells="1">
                  <from>
                    <xdr:col>1</xdr:col>
                    <xdr:colOff>0</xdr:colOff>
                    <xdr:row>13</xdr:row>
                    <xdr:rowOff>9525</xdr:rowOff>
                  </from>
                  <to>
                    <xdr:col>2</xdr:col>
                    <xdr:colOff>152400</xdr:colOff>
                    <xdr:row>13</xdr:row>
                    <xdr:rowOff>228600</xdr:rowOff>
                  </to>
                </anchor>
              </controlPr>
            </control>
          </mc:Choice>
        </mc:AlternateContent>
        <mc:AlternateContent xmlns:mc="http://schemas.openxmlformats.org/markup-compatibility/2006">
          <mc:Choice Requires="x14">
            <control shapeId="20494" r:id="rId7" name="Check Box 14">
              <controlPr defaultSize="0" autoFill="0" autoLine="0" autoPict="0">
                <anchor moveWithCells="1">
                  <from>
                    <xdr:col>1</xdr:col>
                    <xdr:colOff>0</xdr:colOff>
                    <xdr:row>11</xdr:row>
                    <xdr:rowOff>28575</xdr:rowOff>
                  </from>
                  <to>
                    <xdr:col>2</xdr:col>
                    <xdr:colOff>152400</xdr:colOff>
                    <xdr:row>11</xdr:row>
                    <xdr:rowOff>257175</xdr:rowOff>
                  </to>
                </anchor>
              </controlPr>
            </control>
          </mc:Choice>
        </mc:AlternateContent>
        <mc:AlternateContent xmlns:mc="http://schemas.openxmlformats.org/markup-compatibility/2006">
          <mc:Choice Requires="x14">
            <control shapeId="20496" r:id="rId8" name="Check Box 16">
              <controlPr defaultSize="0" autoFill="0" autoLine="0" autoPict="0">
                <anchor moveWithCells="1">
                  <from>
                    <xdr:col>1</xdr:col>
                    <xdr:colOff>0</xdr:colOff>
                    <xdr:row>12</xdr:row>
                    <xdr:rowOff>9525</xdr:rowOff>
                  </from>
                  <to>
                    <xdr:col>2</xdr:col>
                    <xdr:colOff>152400</xdr:colOff>
                    <xdr:row>12</xdr:row>
                    <xdr:rowOff>228600</xdr:rowOff>
                  </to>
                </anchor>
              </controlPr>
            </control>
          </mc:Choice>
        </mc:AlternateContent>
        <mc:AlternateContent xmlns:mc="http://schemas.openxmlformats.org/markup-compatibility/2006">
          <mc:Choice Requires="x14">
            <control shapeId="20498" r:id="rId9" name="Check Box 18">
              <controlPr defaultSize="0" autoFill="0" autoLine="0" autoPict="0">
                <anchor moveWithCells="1">
                  <from>
                    <xdr:col>1</xdr:col>
                    <xdr:colOff>0</xdr:colOff>
                    <xdr:row>14</xdr:row>
                    <xdr:rowOff>28575</xdr:rowOff>
                  </from>
                  <to>
                    <xdr:col>2</xdr:col>
                    <xdr:colOff>152400</xdr:colOff>
                    <xdr:row>14</xdr:row>
                    <xdr:rowOff>257175</xdr:rowOff>
                  </to>
                </anchor>
              </controlPr>
            </control>
          </mc:Choice>
        </mc:AlternateContent>
        <mc:AlternateContent xmlns:mc="http://schemas.openxmlformats.org/markup-compatibility/2006">
          <mc:Choice Requires="x14">
            <control shapeId="20500" r:id="rId10" name="Option Button 20">
              <controlPr defaultSize="0" autoFill="0" autoLine="0" autoPict="0">
                <anchor moveWithCells="1">
                  <from>
                    <xdr:col>1</xdr:col>
                    <xdr:colOff>0</xdr:colOff>
                    <xdr:row>15</xdr:row>
                    <xdr:rowOff>28575</xdr:rowOff>
                  </from>
                  <to>
                    <xdr:col>1</xdr:col>
                    <xdr:colOff>1095375</xdr:colOff>
                    <xdr:row>16</xdr:row>
                    <xdr:rowOff>28575</xdr:rowOff>
                  </to>
                </anchor>
              </controlPr>
            </control>
          </mc:Choice>
        </mc:AlternateContent>
        <mc:AlternateContent xmlns:mc="http://schemas.openxmlformats.org/markup-compatibility/2006">
          <mc:Choice Requires="x14">
            <control shapeId="20501" r:id="rId11" name="Option Button 21">
              <controlPr defaultSize="0" autoFill="0" autoLine="0" autoPict="0">
                <anchor moveWithCells="1">
                  <from>
                    <xdr:col>1</xdr:col>
                    <xdr:colOff>0</xdr:colOff>
                    <xdr:row>16</xdr:row>
                    <xdr:rowOff>28575</xdr:rowOff>
                  </from>
                  <to>
                    <xdr:col>1</xdr:col>
                    <xdr:colOff>1095375</xdr:colOff>
                    <xdr:row>17</xdr:row>
                    <xdr:rowOff>0</xdr:rowOff>
                  </to>
                </anchor>
              </controlPr>
            </control>
          </mc:Choice>
        </mc:AlternateContent>
        <mc:AlternateContent xmlns:mc="http://schemas.openxmlformats.org/markup-compatibility/2006">
          <mc:Choice Requires="x14">
            <control shapeId="20506" r:id="rId12" name="Group Box 26">
              <controlPr defaultSize="0" autoFill="0" autoPict="0">
                <anchor moveWithCells="1">
                  <from>
                    <xdr:col>0</xdr:col>
                    <xdr:colOff>0</xdr:colOff>
                    <xdr:row>15</xdr:row>
                    <xdr:rowOff>0</xdr:rowOff>
                  </from>
                  <to>
                    <xdr:col>2</xdr:col>
                    <xdr:colOff>0</xdr:colOff>
                    <xdr:row>17</xdr:row>
                    <xdr:rowOff>0</xdr:rowOff>
                  </to>
                </anchor>
              </controlPr>
            </control>
          </mc:Choice>
        </mc:AlternateContent>
        <mc:AlternateContent xmlns:mc="http://schemas.openxmlformats.org/markup-compatibility/2006">
          <mc:Choice Requires="x14">
            <control shapeId="20507" r:id="rId13" name="Group Box 27">
              <controlPr defaultSize="0" autoFill="0" autoPict="0">
                <anchor moveWithCells="1">
                  <from>
                    <xdr:col>0</xdr:col>
                    <xdr:colOff>0</xdr:colOff>
                    <xdr:row>26</xdr:row>
                    <xdr:rowOff>0</xdr:rowOff>
                  </from>
                  <to>
                    <xdr:col>2</xdr:col>
                    <xdr:colOff>0</xdr:colOff>
                    <xdr:row>28</xdr:row>
                    <xdr:rowOff>0</xdr:rowOff>
                  </to>
                </anchor>
              </controlPr>
            </control>
          </mc:Choice>
        </mc:AlternateContent>
        <mc:AlternateContent xmlns:mc="http://schemas.openxmlformats.org/markup-compatibility/2006">
          <mc:Choice Requires="x14">
            <control shapeId="20508" r:id="rId14" name="Group Box 28">
              <controlPr defaultSize="0" autoFill="0" autoPict="0">
                <anchor moveWithCells="1">
                  <from>
                    <xdr:col>0</xdr:col>
                    <xdr:colOff>0</xdr:colOff>
                    <xdr:row>22</xdr:row>
                    <xdr:rowOff>0</xdr:rowOff>
                  </from>
                  <to>
                    <xdr:col>2</xdr:col>
                    <xdr:colOff>0</xdr:colOff>
                    <xdr:row>26</xdr:row>
                    <xdr:rowOff>0</xdr:rowOff>
                  </to>
                </anchor>
              </controlPr>
            </control>
          </mc:Choice>
        </mc:AlternateContent>
        <mc:AlternateContent xmlns:mc="http://schemas.openxmlformats.org/markup-compatibility/2006">
          <mc:Choice Requires="x14">
            <control shapeId="20509" r:id="rId15" name="Option Button 29">
              <controlPr defaultSize="0" autoFill="0" autoLine="0" autoPict="0">
                <anchor moveWithCells="1">
                  <from>
                    <xdr:col>1</xdr:col>
                    <xdr:colOff>0</xdr:colOff>
                    <xdr:row>32</xdr:row>
                    <xdr:rowOff>0</xdr:rowOff>
                  </from>
                  <to>
                    <xdr:col>1</xdr:col>
                    <xdr:colOff>1095375</xdr:colOff>
                    <xdr:row>33</xdr:row>
                    <xdr:rowOff>9525</xdr:rowOff>
                  </to>
                </anchor>
              </controlPr>
            </control>
          </mc:Choice>
        </mc:AlternateContent>
        <mc:AlternateContent xmlns:mc="http://schemas.openxmlformats.org/markup-compatibility/2006">
          <mc:Choice Requires="x14">
            <control shapeId="20510" r:id="rId16" name="Option Button 30">
              <controlPr defaultSize="0" autoFill="0" autoLine="0" autoPict="0">
                <anchor moveWithCells="1">
                  <from>
                    <xdr:col>1</xdr:col>
                    <xdr:colOff>0</xdr:colOff>
                    <xdr:row>33</xdr:row>
                    <xdr:rowOff>0</xdr:rowOff>
                  </from>
                  <to>
                    <xdr:col>1</xdr:col>
                    <xdr:colOff>1095375</xdr:colOff>
                    <xdr:row>34</xdr:row>
                    <xdr:rowOff>9525</xdr:rowOff>
                  </to>
                </anchor>
              </controlPr>
            </control>
          </mc:Choice>
        </mc:AlternateContent>
        <mc:AlternateContent xmlns:mc="http://schemas.openxmlformats.org/markup-compatibility/2006">
          <mc:Choice Requires="x14">
            <control shapeId="20511" r:id="rId17" name="Option Button 31">
              <controlPr defaultSize="0" autoFill="0" autoLine="0" autoPict="0">
                <anchor moveWithCells="1">
                  <from>
                    <xdr:col>1</xdr:col>
                    <xdr:colOff>0</xdr:colOff>
                    <xdr:row>34</xdr:row>
                    <xdr:rowOff>0</xdr:rowOff>
                  </from>
                  <to>
                    <xdr:col>1</xdr:col>
                    <xdr:colOff>1095375</xdr:colOff>
                    <xdr:row>35</xdr:row>
                    <xdr:rowOff>9525</xdr:rowOff>
                  </to>
                </anchor>
              </controlPr>
            </control>
          </mc:Choice>
        </mc:AlternateContent>
        <mc:AlternateContent xmlns:mc="http://schemas.openxmlformats.org/markup-compatibility/2006">
          <mc:Choice Requires="x14">
            <control shapeId="20514" r:id="rId18" name="Group Box 34">
              <controlPr defaultSize="0" autoFill="0" autoPict="0">
                <anchor moveWithCells="1">
                  <from>
                    <xdr:col>0</xdr:col>
                    <xdr:colOff>0</xdr:colOff>
                    <xdr:row>32</xdr:row>
                    <xdr:rowOff>0</xdr:rowOff>
                  </from>
                  <to>
                    <xdr:col>2</xdr:col>
                    <xdr:colOff>0</xdr:colOff>
                    <xdr:row>36</xdr:row>
                    <xdr:rowOff>0</xdr:rowOff>
                  </to>
                </anchor>
              </controlPr>
            </control>
          </mc:Choice>
        </mc:AlternateContent>
        <mc:AlternateContent xmlns:mc="http://schemas.openxmlformats.org/markup-compatibility/2006">
          <mc:Choice Requires="x14">
            <control shapeId="20520" r:id="rId19" name="Option Button 40">
              <controlPr defaultSize="0" autoFill="0" autoLine="0" autoPict="0">
                <anchor moveWithCells="1">
                  <from>
                    <xdr:col>1</xdr:col>
                    <xdr:colOff>0</xdr:colOff>
                    <xdr:row>22</xdr:row>
                    <xdr:rowOff>0</xdr:rowOff>
                  </from>
                  <to>
                    <xdr:col>2</xdr:col>
                    <xdr:colOff>0</xdr:colOff>
                    <xdr:row>23</xdr:row>
                    <xdr:rowOff>0</xdr:rowOff>
                  </to>
                </anchor>
              </controlPr>
            </control>
          </mc:Choice>
        </mc:AlternateContent>
        <mc:AlternateContent xmlns:mc="http://schemas.openxmlformats.org/markup-compatibility/2006">
          <mc:Choice Requires="x14">
            <control shapeId="20521" r:id="rId20" name="Option Button 41">
              <controlPr defaultSize="0" autoFill="0" autoLine="0" autoPict="0">
                <anchor moveWithCells="1">
                  <from>
                    <xdr:col>1</xdr:col>
                    <xdr:colOff>0</xdr:colOff>
                    <xdr:row>23</xdr:row>
                    <xdr:rowOff>0</xdr:rowOff>
                  </from>
                  <to>
                    <xdr:col>2</xdr:col>
                    <xdr:colOff>0</xdr:colOff>
                    <xdr:row>24</xdr:row>
                    <xdr:rowOff>0</xdr:rowOff>
                  </to>
                </anchor>
              </controlPr>
            </control>
          </mc:Choice>
        </mc:AlternateContent>
        <mc:AlternateContent xmlns:mc="http://schemas.openxmlformats.org/markup-compatibility/2006">
          <mc:Choice Requires="x14">
            <control shapeId="20522" r:id="rId21" name="Option Button 42">
              <controlPr defaultSize="0" autoFill="0" autoLine="0" autoPict="0">
                <anchor moveWithCells="1">
                  <from>
                    <xdr:col>1</xdr:col>
                    <xdr:colOff>0</xdr:colOff>
                    <xdr:row>26</xdr:row>
                    <xdr:rowOff>0</xdr:rowOff>
                  </from>
                  <to>
                    <xdr:col>2</xdr:col>
                    <xdr:colOff>0</xdr:colOff>
                    <xdr:row>27</xdr:row>
                    <xdr:rowOff>0</xdr:rowOff>
                  </to>
                </anchor>
              </controlPr>
            </control>
          </mc:Choice>
        </mc:AlternateContent>
        <mc:AlternateContent xmlns:mc="http://schemas.openxmlformats.org/markup-compatibility/2006">
          <mc:Choice Requires="x14">
            <control shapeId="20523" r:id="rId22" name="Option Button 43">
              <controlPr defaultSize="0" autoFill="0" autoLine="0" autoPict="0">
                <anchor moveWithCells="1">
                  <from>
                    <xdr:col>1</xdr:col>
                    <xdr:colOff>0</xdr:colOff>
                    <xdr:row>27</xdr:row>
                    <xdr:rowOff>0</xdr:rowOff>
                  </from>
                  <to>
                    <xdr:col>2</xdr:col>
                    <xdr:colOff>0</xdr:colOff>
                    <xdr:row>28</xdr:row>
                    <xdr:rowOff>0</xdr:rowOff>
                  </to>
                </anchor>
              </controlPr>
            </control>
          </mc:Choice>
        </mc:AlternateContent>
        <mc:AlternateContent xmlns:mc="http://schemas.openxmlformats.org/markup-compatibility/2006">
          <mc:Choice Requires="x14">
            <control shapeId="20524" r:id="rId23" name="Option Button 44">
              <controlPr defaultSize="0" autoFill="0" autoLine="0" autoPict="0">
                <anchor moveWithCells="1">
                  <from>
                    <xdr:col>1</xdr:col>
                    <xdr:colOff>0</xdr:colOff>
                    <xdr:row>35</xdr:row>
                    <xdr:rowOff>0</xdr:rowOff>
                  </from>
                  <to>
                    <xdr:col>2</xdr:col>
                    <xdr:colOff>0</xdr:colOff>
                    <xdr:row>36</xdr:row>
                    <xdr:rowOff>0</xdr:rowOff>
                  </to>
                </anchor>
              </controlPr>
            </control>
          </mc:Choice>
        </mc:AlternateContent>
        <mc:AlternateContent xmlns:mc="http://schemas.openxmlformats.org/markup-compatibility/2006">
          <mc:Choice Requires="x14">
            <control shapeId="20527" r:id="rId24" name="Option Button 47">
              <controlPr defaultSize="0" autoFill="0" autoLine="0" autoPict="0">
                <anchor moveWithCells="1">
                  <from>
                    <xdr:col>1</xdr:col>
                    <xdr:colOff>0</xdr:colOff>
                    <xdr:row>7</xdr:row>
                    <xdr:rowOff>0</xdr:rowOff>
                  </from>
                  <to>
                    <xdr:col>1</xdr:col>
                    <xdr:colOff>2085975</xdr:colOff>
                    <xdr:row>8</xdr:row>
                    <xdr:rowOff>0</xdr:rowOff>
                  </to>
                </anchor>
              </controlPr>
            </control>
          </mc:Choice>
        </mc:AlternateContent>
        <mc:AlternateContent xmlns:mc="http://schemas.openxmlformats.org/markup-compatibility/2006">
          <mc:Choice Requires="x14">
            <control shapeId="20528" r:id="rId25" name="Option Button 48">
              <controlPr defaultSize="0" autoFill="0" autoLine="0" autoPict="0">
                <anchor moveWithCells="1">
                  <from>
                    <xdr:col>1</xdr:col>
                    <xdr:colOff>0</xdr:colOff>
                    <xdr:row>8</xdr:row>
                    <xdr:rowOff>0</xdr:rowOff>
                  </from>
                  <to>
                    <xdr:col>1</xdr:col>
                    <xdr:colOff>2028825</xdr:colOff>
                    <xdr:row>9</xdr:row>
                    <xdr:rowOff>0</xdr:rowOff>
                  </to>
                </anchor>
              </controlPr>
            </control>
          </mc:Choice>
        </mc:AlternateContent>
        <mc:AlternateContent xmlns:mc="http://schemas.openxmlformats.org/markup-compatibility/2006">
          <mc:Choice Requires="x14">
            <control shapeId="20529" r:id="rId26" name="Option Button 49">
              <controlPr defaultSize="0" autoFill="0" autoLine="0" autoPict="0">
                <anchor moveWithCells="1">
                  <from>
                    <xdr:col>1</xdr:col>
                    <xdr:colOff>0</xdr:colOff>
                    <xdr:row>9</xdr:row>
                    <xdr:rowOff>0</xdr:rowOff>
                  </from>
                  <to>
                    <xdr:col>1</xdr:col>
                    <xdr:colOff>2085975</xdr:colOff>
                    <xdr:row>10</xdr:row>
                    <xdr:rowOff>0</xdr:rowOff>
                  </to>
                </anchor>
              </controlPr>
            </control>
          </mc:Choice>
        </mc:AlternateContent>
        <mc:AlternateContent xmlns:mc="http://schemas.openxmlformats.org/markup-compatibility/2006">
          <mc:Choice Requires="x14">
            <control shapeId="20530" r:id="rId27" name="Option Button 50">
              <controlPr defaultSize="0" autoFill="0" autoLine="0" autoPict="0">
                <anchor moveWithCells="1">
                  <from>
                    <xdr:col>1</xdr:col>
                    <xdr:colOff>0</xdr:colOff>
                    <xdr:row>10</xdr:row>
                    <xdr:rowOff>0</xdr:rowOff>
                  </from>
                  <to>
                    <xdr:col>1</xdr:col>
                    <xdr:colOff>2028825</xdr:colOff>
                    <xdr:row>10</xdr:row>
                    <xdr:rowOff>276225</xdr:rowOff>
                  </to>
                </anchor>
              </controlPr>
            </control>
          </mc:Choice>
        </mc:AlternateContent>
        <mc:AlternateContent xmlns:mc="http://schemas.openxmlformats.org/markup-compatibility/2006">
          <mc:Choice Requires="x14">
            <control shapeId="20533" r:id="rId28" name="Option Button 53">
              <controlPr defaultSize="0" autoFill="0" autoLine="0" autoPict="0">
                <anchor moveWithCells="1">
                  <from>
                    <xdr:col>1</xdr:col>
                    <xdr:colOff>0</xdr:colOff>
                    <xdr:row>5</xdr:row>
                    <xdr:rowOff>0</xdr:rowOff>
                  </from>
                  <to>
                    <xdr:col>1</xdr:col>
                    <xdr:colOff>2085975</xdr:colOff>
                    <xdr:row>6</xdr:row>
                    <xdr:rowOff>0</xdr:rowOff>
                  </to>
                </anchor>
              </controlPr>
            </control>
          </mc:Choice>
        </mc:AlternateContent>
        <mc:AlternateContent xmlns:mc="http://schemas.openxmlformats.org/markup-compatibility/2006">
          <mc:Choice Requires="x14">
            <control shapeId="20534" r:id="rId29" name="Option Button 54">
              <controlPr defaultSize="0" autoFill="0" autoLine="0" autoPict="0">
                <anchor moveWithCells="1">
                  <from>
                    <xdr:col>1</xdr:col>
                    <xdr:colOff>0</xdr:colOff>
                    <xdr:row>6</xdr:row>
                    <xdr:rowOff>0</xdr:rowOff>
                  </from>
                  <to>
                    <xdr:col>1</xdr:col>
                    <xdr:colOff>2028825</xdr:colOff>
                    <xdr:row>7</xdr:row>
                    <xdr:rowOff>0</xdr:rowOff>
                  </to>
                </anchor>
              </controlPr>
            </control>
          </mc:Choice>
        </mc:AlternateContent>
        <mc:AlternateContent xmlns:mc="http://schemas.openxmlformats.org/markup-compatibility/2006">
          <mc:Choice Requires="x14">
            <control shapeId="20535" r:id="rId30" name="Group Box 55">
              <controlPr defaultSize="0" autoFill="0" autoPict="0">
                <anchor moveWithCells="1">
                  <from>
                    <xdr:col>0</xdr:col>
                    <xdr:colOff>0</xdr:colOff>
                    <xdr:row>5</xdr:row>
                    <xdr:rowOff>0</xdr:rowOff>
                  </from>
                  <to>
                    <xdr:col>2</xdr:col>
                    <xdr:colOff>0</xdr:colOff>
                    <xdr:row>7</xdr:row>
                    <xdr:rowOff>0</xdr:rowOff>
                  </to>
                </anchor>
              </controlPr>
            </control>
          </mc:Choice>
        </mc:AlternateContent>
        <mc:AlternateContent xmlns:mc="http://schemas.openxmlformats.org/markup-compatibility/2006">
          <mc:Choice Requires="x14">
            <control shapeId="20536" r:id="rId31" name="Check Box 56">
              <controlPr defaultSize="0" autoFill="0" autoLine="0" autoPict="0">
                <anchor moveWithCells="1">
                  <from>
                    <xdr:col>1</xdr:col>
                    <xdr:colOff>0</xdr:colOff>
                    <xdr:row>17</xdr:row>
                    <xdr:rowOff>0</xdr:rowOff>
                  </from>
                  <to>
                    <xdr:col>2</xdr:col>
                    <xdr:colOff>0</xdr:colOff>
                    <xdr:row>17</xdr:row>
                    <xdr:rowOff>238125</xdr:rowOff>
                  </to>
                </anchor>
              </controlPr>
            </control>
          </mc:Choice>
        </mc:AlternateContent>
        <mc:AlternateContent xmlns:mc="http://schemas.openxmlformats.org/markup-compatibility/2006">
          <mc:Choice Requires="x14">
            <control shapeId="20537" r:id="rId32" name="Check Box 57">
              <controlPr defaultSize="0" autoFill="0" autoLine="0" autoPict="0">
                <anchor moveWithCells="1">
                  <from>
                    <xdr:col>1</xdr:col>
                    <xdr:colOff>0</xdr:colOff>
                    <xdr:row>18</xdr:row>
                    <xdr:rowOff>0</xdr:rowOff>
                  </from>
                  <to>
                    <xdr:col>2</xdr:col>
                    <xdr:colOff>0</xdr:colOff>
                    <xdr:row>18</xdr:row>
                    <xdr:rowOff>228600</xdr:rowOff>
                  </to>
                </anchor>
              </controlPr>
            </control>
          </mc:Choice>
        </mc:AlternateContent>
        <mc:AlternateContent xmlns:mc="http://schemas.openxmlformats.org/markup-compatibility/2006">
          <mc:Choice Requires="x14">
            <control shapeId="20538" r:id="rId33" name="Check Box 58">
              <controlPr defaultSize="0" autoFill="0" autoLine="0" autoPict="0">
                <anchor moveWithCells="1">
                  <from>
                    <xdr:col>1</xdr:col>
                    <xdr:colOff>0</xdr:colOff>
                    <xdr:row>18</xdr:row>
                    <xdr:rowOff>266700</xdr:rowOff>
                  </from>
                  <to>
                    <xdr:col>2</xdr:col>
                    <xdr:colOff>0</xdr:colOff>
                    <xdr:row>20</xdr:row>
                    <xdr:rowOff>0</xdr:rowOff>
                  </to>
                </anchor>
              </controlPr>
            </control>
          </mc:Choice>
        </mc:AlternateContent>
        <mc:AlternateContent xmlns:mc="http://schemas.openxmlformats.org/markup-compatibility/2006">
          <mc:Choice Requires="x14">
            <control shapeId="20539" r:id="rId34" name="Check Box 59">
              <controlPr defaultSize="0" autoFill="0" autoLine="0" autoPict="0">
                <anchor moveWithCells="1">
                  <from>
                    <xdr:col>1</xdr:col>
                    <xdr:colOff>0</xdr:colOff>
                    <xdr:row>20</xdr:row>
                    <xdr:rowOff>0</xdr:rowOff>
                  </from>
                  <to>
                    <xdr:col>2</xdr:col>
                    <xdr:colOff>0</xdr:colOff>
                    <xdr:row>21</xdr:row>
                    <xdr:rowOff>0</xdr:rowOff>
                  </to>
                </anchor>
              </controlPr>
            </control>
          </mc:Choice>
        </mc:AlternateContent>
        <mc:AlternateContent xmlns:mc="http://schemas.openxmlformats.org/markup-compatibility/2006">
          <mc:Choice Requires="x14">
            <control shapeId="20540" r:id="rId35" name="Check Box 60">
              <controlPr defaultSize="0" autoFill="0" autoLine="0" autoPict="0">
                <anchor moveWithCells="1">
                  <from>
                    <xdr:col>1</xdr:col>
                    <xdr:colOff>0</xdr:colOff>
                    <xdr:row>21</xdr:row>
                    <xdr:rowOff>0</xdr:rowOff>
                  </from>
                  <to>
                    <xdr:col>2</xdr:col>
                    <xdr:colOff>0</xdr:colOff>
                    <xdr:row>22</xdr:row>
                    <xdr:rowOff>0</xdr:rowOff>
                  </to>
                </anchor>
              </controlPr>
            </control>
          </mc:Choice>
        </mc:AlternateContent>
        <mc:AlternateContent xmlns:mc="http://schemas.openxmlformats.org/markup-compatibility/2006">
          <mc:Choice Requires="x14">
            <control shapeId="20546" r:id="rId36" name="Option Button 66">
              <controlPr defaultSize="0" autoFill="0" autoLine="0" autoPict="0">
                <anchor moveWithCells="1">
                  <from>
                    <xdr:col>1</xdr:col>
                    <xdr:colOff>0</xdr:colOff>
                    <xdr:row>3</xdr:row>
                    <xdr:rowOff>0</xdr:rowOff>
                  </from>
                  <to>
                    <xdr:col>2</xdr:col>
                    <xdr:colOff>0</xdr:colOff>
                    <xdr:row>4</xdr:row>
                    <xdr:rowOff>0</xdr:rowOff>
                  </to>
                </anchor>
              </controlPr>
            </control>
          </mc:Choice>
        </mc:AlternateContent>
        <mc:AlternateContent xmlns:mc="http://schemas.openxmlformats.org/markup-compatibility/2006">
          <mc:Choice Requires="x14">
            <control shapeId="20547" r:id="rId37" name="Option Button 67">
              <controlPr defaultSize="0" autoFill="0" autoLine="0" autoPict="0">
                <anchor moveWithCells="1">
                  <from>
                    <xdr:col>1</xdr:col>
                    <xdr:colOff>0</xdr:colOff>
                    <xdr:row>4</xdr:row>
                    <xdr:rowOff>0</xdr:rowOff>
                  </from>
                  <to>
                    <xdr:col>2</xdr:col>
                    <xdr:colOff>0</xdr:colOff>
                    <xdr:row>5</xdr:row>
                    <xdr:rowOff>0</xdr:rowOff>
                  </to>
                </anchor>
              </controlPr>
            </control>
          </mc:Choice>
        </mc:AlternateContent>
        <mc:AlternateContent xmlns:mc="http://schemas.openxmlformats.org/markup-compatibility/2006">
          <mc:Choice Requires="x14">
            <control shapeId="20548" r:id="rId38" name="Group Box 68">
              <controlPr defaultSize="0" autoFill="0" autoPict="0">
                <anchor moveWithCells="1">
                  <from>
                    <xdr:col>0</xdr:col>
                    <xdr:colOff>0</xdr:colOff>
                    <xdr:row>3</xdr:row>
                    <xdr:rowOff>0</xdr:rowOff>
                  </from>
                  <to>
                    <xdr:col>2</xdr:col>
                    <xdr:colOff>0</xdr:colOff>
                    <xdr:row>5</xdr:row>
                    <xdr:rowOff>0</xdr:rowOff>
                  </to>
                </anchor>
              </controlPr>
            </control>
          </mc:Choice>
        </mc:AlternateContent>
        <mc:AlternateContent xmlns:mc="http://schemas.openxmlformats.org/markup-compatibility/2006">
          <mc:Choice Requires="x14">
            <control shapeId="20549" r:id="rId39" name="Option Button 69">
              <controlPr defaultSize="0" autoFill="0" autoLine="0" autoPict="0">
                <anchor moveWithCells="1">
                  <from>
                    <xdr:col>1</xdr:col>
                    <xdr:colOff>0</xdr:colOff>
                    <xdr:row>28</xdr:row>
                    <xdr:rowOff>0</xdr:rowOff>
                  </from>
                  <to>
                    <xdr:col>2</xdr:col>
                    <xdr:colOff>0</xdr:colOff>
                    <xdr:row>29</xdr:row>
                    <xdr:rowOff>0</xdr:rowOff>
                  </to>
                </anchor>
              </controlPr>
            </control>
          </mc:Choice>
        </mc:AlternateContent>
        <mc:AlternateContent xmlns:mc="http://schemas.openxmlformats.org/markup-compatibility/2006">
          <mc:Choice Requires="x14">
            <control shapeId="20550" r:id="rId40" name="Option Button 70">
              <controlPr defaultSize="0" autoFill="0" autoLine="0" autoPict="0">
                <anchor moveWithCells="1">
                  <from>
                    <xdr:col>1</xdr:col>
                    <xdr:colOff>0</xdr:colOff>
                    <xdr:row>29</xdr:row>
                    <xdr:rowOff>0</xdr:rowOff>
                  </from>
                  <to>
                    <xdr:col>2</xdr:col>
                    <xdr:colOff>0</xdr:colOff>
                    <xdr:row>30</xdr:row>
                    <xdr:rowOff>0</xdr:rowOff>
                  </to>
                </anchor>
              </controlPr>
            </control>
          </mc:Choice>
        </mc:AlternateContent>
        <mc:AlternateContent xmlns:mc="http://schemas.openxmlformats.org/markup-compatibility/2006">
          <mc:Choice Requires="x14">
            <control shapeId="20551" r:id="rId41" name="Group Box 71">
              <controlPr defaultSize="0" autoFill="0" autoPict="0">
                <anchor moveWithCells="1">
                  <from>
                    <xdr:col>0</xdr:col>
                    <xdr:colOff>0</xdr:colOff>
                    <xdr:row>28</xdr:row>
                    <xdr:rowOff>0</xdr:rowOff>
                  </from>
                  <to>
                    <xdr:col>4</xdr:col>
                    <xdr:colOff>0</xdr:colOff>
                    <xdr:row>30</xdr:row>
                    <xdr:rowOff>0</xdr:rowOff>
                  </to>
                </anchor>
              </controlPr>
            </control>
          </mc:Choice>
        </mc:AlternateContent>
        <mc:AlternateContent xmlns:mc="http://schemas.openxmlformats.org/markup-compatibility/2006">
          <mc:Choice Requires="x14">
            <control shapeId="20552" r:id="rId42" name="Option Button 72">
              <controlPr defaultSize="0" autoFill="0" autoLine="0" autoPict="0">
                <anchor moveWithCells="1">
                  <from>
                    <xdr:col>1</xdr:col>
                    <xdr:colOff>0</xdr:colOff>
                    <xdr:row>30</xdr:row>
                    <xdr:rowOff>0</xdr:rowOff>
                  </from>
                  <to>
                    <xdr:col>2</xdr:col>
                    <xdr:colOff>0</xdr:colOff>
                    <xdr:row>30</xdr:row>
                    <xdr:rowOff>276225</xdr:rowOff>
                  </to>
                </anchor>
              </controlPr>
            </control>
          </mc:Choice>
        </mc:AlternateContent>
        <mc:AlternateContent xmlns:mc="http://schemas.openxmlformats.org/markup-compatibility/2006">
          <mc:Choice Requires="x14">
            <control shapeId="20553" r:id="rId43" name="Option Button 73">
              <controlPr defaultSize="0" autoFill="0" autoLine="0" autoPict="0">
                <anchor moveWithCells="1">
                  <from>
                    <xdr:col>1</xdr:col>
                    <xdr:colOff>0</xdr:colOff>
                    <xdr:row>30</xdr:row>
                    <xdr:rowOff>276225</xdr:rowOff>
                  </from>
                  <to>
                    <xdr:col>2</xdr:col>
                    <xdr:colOff>0</xdr:colOff>
                    <xdr:row>32</xdr:row>
                    <xdr:rowOff>0</xdr:rowOff>
                  </to>
                </anchor>
              </controlPr>
            </control>
          </mc:Choice>
        </mc:AlternateContent>
        <mc:AlternateContent xmlns:mc="http://schemas.openxmlformats.org/markup-compatibility/2006">
          <mc:Choice Requires="x14">
            <control shapeId="20554" r:id="rId44" name="Group Box 74">
              <controlPr defaultSize="0" autoFill="0" autoPict="0">
                <anchor moveWithCells="1">
                  <from>
                    <xdr:col>0</xdr:col>
                    <xdr:colOff>0</xdr:colOff>
                    <xdr:row>36</xdr:row>
                    <xdr:rowOff>0</xdr:rowOff>
                  </from>
                  <to>
                    <xdr:col>2</xdr:col>
                    <xdr:colOff>0</xdr:colOff>
                    <xdr:row>40</xdr:row>
                    <xdr:rowOff>0</xdr:rowOff>
                  </to>
                </anchor>
              </controlPr>
            </control>
          </mc:Choice>
        </mc:AlternateContent>
        <mc:AlternateContent xmlns:mc="http://schemas.openxmlformats.org/markup-compatibility/2006">
          <mc:Choice Requires="x14">
            <control shapeId="20555" r:id="rId45" name="Option Button 75">
              <controlPr defaultSize="0" autoFill="0" autoLine="0" autoPict="0">
                <anchor moveWithCells="1">
                  <from>
                    <xdr:col>1</xdr:col>
                    <xdr:colOff>0</xdr:colOff>
                    <xdr:row>36</xdr:row>
                    <xdr:rowOff>0</xdr:rowOff>
                  </from>
                  <to>
                    <xdr:col>1</xdr:col>
                    <xdr:colOff>1095375</xdr:colOff>
                    <xdr:row>37</xdr:row>
                    <xdr:rowOff>9525</xdr:rowOff>
                  </to>
                </anchor>
              </controlPr>
            </control>
          </mc:Choice>
        </mc:AlternateContent>
        <mc:AlternateContent xmlns:mc="http://schemas.openxmlformats.org/markup-compatibility/2006">
          <mc:Choice Requires="x14">
            <control shapeId="20556" r:id="rId46" name="Option Button 76">
              <controlPr defaultSize="0" autoFill="0" autoLine="0" autoPict="0">
                <anchor moveWithCells="1">
                  <from>
                    <xdr:col>1</xdr:col>
                    <xdr:colOff>0</xdr:colOff>
                    <xdr:row>37</xdr:row>
                    <xdr:rowOff>0</xdr:rowOff>
                  </from>
                  <to>
                    <xdr:col>1</xdr:col>
                    <xdr:colOff>1095375</xdr:colOff>
                    <xdr:row>38</xdr:row>
                    <xdr:rowOff>9525</xdr:rowOff>
                  </to>
                </anchor>
              </controlPr>
            </control>
          </mc:Choice>
        </mc:AlternateContent>
        <mc:AlternateContent xmlns:mc="http://schemas.openxmlformats.org/markup-compatibility/2006">
          <mc:Choice Requires="x14">
            <control shapeId="20557" r:id="rId47" name="Option Button 77">
              <controlPr defaultSize="0" autoFill="0" autoLine="0" autoPict="0">
                <anchor moveWithCells="1">
                  <from>
                    <xdr:col>1</xdr:col>
                    <xdr:colOff>0</xdr:colOff>
                    <xdr:row>38</xdr:row>
                    <xdr:rowOff>0</xdr:rowOff>
                  </from>
                  <to>
                    <xdr:col>1</xdr:col>
                    <xdr:colOff>1095375</xdr:colOff>
                    <xdr:row>39</xdr:row>
                    <xdr:rowOff>9525</xdr:rowOff>
                  </to>
                </anchor>
              </controlPr>
            </control>
          </mc:Choice>
        </mc:AlternateContent>
        <mc:AlternateContent xmlns:mc="http://schemas.openxmlformats.org/markup-compatibility/2006">
          <mc:Choice Requires="x14">
            <control shapeId="20558" r:id="rId48" name="Option Button 78">
              <controlPr defaultSize="0" autoFill="0" autoLine="0" autoPict="0">
                <anchor moveWithCells="1">
                  <from>
                    <xdr:col>1</xdr:col>
                    <xdr:colOff>0</xdr:colOff>
                    <xdr:row>39</xdr:row>
                    <xdr:rowOff>0</xdr:rowOff>
                  </from>
                  <to>
                    <xdr:col>2</xdr:col>
                    <xdr:colOff>0</xdr:colOff>
                    <xdr:row>40</xdr:row>
                    <xdr:rowOff>0</xdr:rowOff>
                  </to>
                </anchor>
              </controlPr>
            </control>
          </mc:Choice>
        </mc:AlternateContent>
        <mc:AlternateContent xmlns:mc="http://schemas.openxmlformats.org/markup-compatibility/2006">
          <mc:Choice Requires="x14">
            <control shapeId="20559" r:id="rId49" name="Group Box 79">
              <controlPr defaultSize="0" autoFill="0" autoPict="0">
                <anchor moveWithCells="1">
                  <from>
                    <xdr:col>0</xdr:col>
                    <xdr:colOff>0</xdr:colOff>
                    <xdr:row>28</xdr:row>
                    <xdr:rowOff>0</xdr:rowOff>
                  </from>
                  <to>
                    <xdr:col>2</xdr:col>
                    <xdr:colOff>0</xdr:colOff>
                    <xdr:row>30</xdr:row>
                    <xdr:rowOff>0</xdr:rowOff>
                  </to>
                </anchor>
              </controlPr>
            </control>
          </mc:Choice>
        </mc:AlternateContent>
        <mc:AlternateContent xmlns:mc="http://schemas.openxmlformats.org/markup-compatibility/2006">
          <mc:Choice Requires="x14">
            <control shapeId="20560" r:id="rId50" name="Group Box 80">
              <controlPr defaultSize="0" autoFill="0" autoPict="0">
                <anchor moveWithCells="1">
                  <from>
                    <xdr:col>0</xdr:col>
                    <xdr:colOff>0</xdr:colOff>
                    <xdr:row>30</xdr:row>
                    <xdr:rowOff>0</xdr:rowOff>
                  </from>
                  <to>
                    <xdr:col>2</xdr:col>
                    <xdr:colOff>0</xdr:colOff>
                    <xdr:row>32</xdr:row>
                    <xdr:rowOff>0</xdr:rowOff>
                  </to>
                </anchor>
              </controlPr>
            </control>
          </mc:Choice>
        </mc:AlternateContent>
        <mc:AlternateContent xmlns:mc="http://schemas.openxmlformats.org/markup-compatibility/2006">
          <mc:Choice Requires="x14">
            <control shapeId="20561" r:id="rId51" name="Group Box 81">
              <controlPr defaultSize="0" autoFill="0" autoPict="0">
                <anchor moveWithCells="1">
                  <from>
                    <xdr:col>0</xdr:col>
                    <xdr:colOff>0</xdr:colOff>
                    <xdr:row>36</xdr:row>
                    <xdr:rowOff>0</xdr:rowOff>
                  </from>
                  <to>
                    <xdr:col>2</xdr:col>
                    <xdr:colOff>0</xdr:colOff>
                    <xdr:row>40</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pageSetUpPr fitToPage="1"/>
  </sheetPr>
  <dimension ref="A1:AE91"/>
  <sheetViews>
    <sheetView zoomScaleSheetLayoutView="100" workbookViewId="0">
      <selection activeCell="H4" sqref="H4:H17"/>
    </sheetView>
  </sheetViews>
  <sheetFormatPr defaultColWidth="8.85546875" defaultRowHeight="15" x14ac:dyDescent="0.25"/>
  <cols>
    <col min="1" max="1" width="59.140625" customWidth="1"/>
    <col min="2" max="3" width="10.42578125" customWidth="1"/>
    <col min="4" max="4" width="10.42578125" style="78" customWidth="1"/>
    <col min="5" max="6" width="10.42578125" customWidth="1"/>
    <col min="7" max="7" width="16" customWidth="1"/>
    <col min="8" max="8" width="29" customWidth="1"/>
    <col min="9" max="9" width="10.42578125" style="107" hidden="1" customWidth="1"/>
    <col min="10" max="12" width="10.7109375" style="107" hidden="1" customWidth="1"/>
    <col min="13" max="14" width="9.140625" style="107" hidden="1" customWidth="1"/>
    <col min="15" max="15" width="9.140625" hidden="1" customWidth="1"/>
    <col min="16" max="16" width="9.42578125" style="1" hidden="1" customWidth="1"/>
    <col min="17" max="18" width="18.42578125" style="1" hidden="1" customWidth="1"/>
    <col min="19" max="19" width="9.140625" style="1" customWidth="1"/>
    <col min="20" max="28" width="8.85546875" style="1"/>
  </cols>
  <sheetData>
    <row r="1" spans="1:31" ht="30" customHeight="1" x14ac:dyDescent="0.25">
      <c r="A1" s="546" t="s">
        <v>193</v>
      </c>
      <c r="B1" s="546"/>
      <c r="C1" s="546"/>
      <c r="D1" s="546"/>
      <c r="E1" s="546"/>
      <c r="F1" s="546"/>
      <c r="G1" s="546"/>
      <c r="H1" s="546"/>
      <c r="I1" s="368" t="s">
        <v>173</v>
      </c>
      <c r="J1" s="369"/>
      <c r="K1" s="369"/>
      <c r="L1" s="369"/>
      <c r="M1" s="369"/>
      <c r="N1" s="369"/>
      <c r="O1" s="369"/>
      <c r="P1" s="369"/>
      <c r="Q1" s="369"/>
      <c r="R1" s="369"/>
      <c r="AC1" s="1"/>
      <c r="AD1" s="1"/>
      <c r="AE1" s="1"/>
    </row>
    <row r="2" spans="1:31" ht="106.5" customHeight="1" x14ac:dyDescent="0.25">
      <c r="A2" s="365" t="s">
        <v>152</v>
      </c>
      <c r="B2" s="499"/>
      <c r="C2" s="499"/>
      <c r="D2" s="499"/>
      <c r="E2" s="499"/>
      <c r="F2" s="499"/>
      <c r="G2" s="499"/>
      <c r="H2" s="500"/>
      <c r="I2" s="393"/>
      <c r="J2" s="394"/>
      <c r="K2" s="394"/>
      <c r="L2" s="394"/>
      <c r="M2" s="394"/>
      <c r="N2" s="394"/>
      <c r="O2" s="394"/>
      <c r="P2" s="394"/>
      <c r="Q2" s="394"/>
      <c r="R2" s="394"/>
      <c r="S2" s="110"/>
      <c r="T2" s="110"/>
      <c r="U2" s="110"/>
      <c r="V2" s="110"/>
      <c r="W2" s="110"/>
      <c r="X2" s="110"/>
      <c r="Y2" s="110"/>
      <c r="Z2" s="110"/>
      <c r="AA2" s="110"/>
      <c r="AC2" s="1"/>
      <c r="AD2" s="1"/>
      <c r="AE2" s="1"/>
    </row>
    <row r="3" spans="1:31" ht="15" customHeight="1" x14ac:dyDescent="0.25">
      <c r="A3" s="37" t="s">
        <v>54</v>
      </c>
      <c r="B3" s="454" t="s">
        <v>58</v>
      </c>
      <c r="C3" s="549"/>
      <c r="D3" s="549"/>
      <c r="E3" s="549"/>
      <c r="F3" s="455"/>
      <c r="G3" s="66" t="s">
        <v>60</v>
      </c>
      <c r="H3" s="67" t="s">
        <v>61</v>
      </c>
      <c r="I3" s="277" t="s">
        <v>107</v>
      </c>
      <c r="J3" s="277" t="s">
        <v>231</v>
      </c>
      <c r="K3" s="277" t="s">
        <v>233</v>
      </c>
      <c r="L3" s="277" t="s">
        <v>234</v>
      </c>
      <c r="M3" s="277" t="s">
        <v>165</v>
      </c>
      <c r="N3" s="281" t="s">
        <v>232</v>
      </c>
      <c r="O3" s="277" t="s">
        <v>64</v>
      </c>
      <c r="P3" s="277" t="s">
        <v>172</v>
      </c>
      <c r="Q3" s="282" t="s">
        <v>214</v>
      </c>
      <c r="R3" s="282" t="s">
        <v>215</v>
      </c>
      <c r="S3" s="110"/>
      <c r="T3" s="110"/>
      <c r="U3" s="110"/>
      <c r="V3" s="110"/>
      <c r="W3" s="110"/>
      <c r="X3" s="110"/>
      <c r="Y3" s="110"/>
      <c r="Z3" s="110"/>
      <c r="AA3" s="110"/>
      <c r="AC3" s="1"/>
      <c r="AD3" s="1"/>
      <c r="AE3" s="1"/>
    </row>
    <row r="4" spans="1:31" ht="21.95" customHeight="1" x14ac:dyDescent="0.25">
      <c r="A4" s="358" t="s">
        <v>147</v>
      </c>
      <c r="B4" s="47"/>
      <c r="C4" s="47"/>
      <c r="D4" s="47"/>
      <c r="E4" s="47"/>
      <c r="F4" s="47"/>
      <c r="G4" s="30"/>
      <c r="H4" s="387"/>
      <c r="I4" s="239"/>
      <c r="J4" s="239"/>
      <c r="K4" s="239"/>
      <c r="L4" s="239"/>
      <c r="M4" s="275"/>
      <c r="N4" s="239"/>
      <c r="O4" s="239"/>
      <c r="P4" s="280"/>
      <c r="Q4" s="274"/>
      <c r="R4" s="274"/>
      <c r="S4" s="110"/>
      <c r="T4" s="110"/>
      <c r="U4" s="110"/>
      <c r="V4" s="110"/>
      <c r="W4" s="110"/>
      <c r="X4" s="110"/>
      <c r="Y4" s="110"/>
      <c r="Z4" s="110"/>
      <c r="AA4" s="110"/>
      <c r="AC4" s="1"/>
      <c r="AD4" s="1"/>
      <c r="AE4" s="1"/>
    </row>
    <row r="5" spans="1:31" ht="21" customHeight="1" x14ac:dyDescent="0.25">
      <c r="A5" s="359"/>
      <c r="B5" s="558"/>
      <c r="C5" s="558"/>
      <c r="D5" s="89"/>
      <c r="E5" s="558"/>
      <c r="F5" s="558"/>
      <c r="G5" s="31"/>
      <c r="H5" s="388"/>
      <c r="I5" s="239"/>
      <c r="J5" s="239"/>
      <c r="K5" s="239"/>
      <c r="L5" s="239"/>
      <c r="M5" s="275"/>
      <c r="N5" s="239"/>
      <c r="O5" s="239"/>
      <c r="P5" s="280"/>
      <c r="Q5" s="274"/>
      <c r="R5" s="274"/>
      <c r="S5" s="110"/>
      <c r="T5" s="110"/>
      <c r="U5" s="110"/>
      <c r="V5" s="110"/>
      <c r="W5" s="110"/>
      <c r="X5" s="110"/>
      <c r="Y5" s="110"/>
      <c r="Z5" s="110"/>
      <c r="AA5" s="110"/>
      <c r="AC5" s="1"/>
      <c r="AD5" s="1"/>
      <c r="AE5" s="1"/>
    </row>
    <row r="6" spans="1:31" ht="76.5" customHeight="1" x14ac:dyDescent="0.25">
      <c r="A6" s="359"/>
      <c r="B6" s="50"/>
      <c r="C6" s="50"/>
      <c r="D6" s="50"/>
      <c r="E6" s="58"/>
      <c r="F6" s="58"/>
      <c r="G6" s="31"/>
      <c r="H6" s="388"/>
      <c r="I6" s="239"/>
      <c r="J6" s="239"/>
      <c r="K6" s="239"/>
      <c r="L6" s="239"/>
      <c r="M6" s="275"/>
      <c r="N6" s="239"/>
      <c r="O6" s="239"/>
      <c r="P6" s="280"/>
      <c r="Q6" s="274"/>
      <c r="R6" s="274"/>
      <c r="S6" s="110"/>
      <c r="T6" s="110"/>
      <c r="U6" s="110"/>
      <c r="V6" s="110"/>
      <c r="W6" s="110"/>
      <c r="X6" s="110"/>
      <c r="Y6" s="110"/>
      <c r="Z6" s="110"/>
      <c r="AA6" s="110"/>
      <c r="AC6" s="1"/>
      <c r="AD6" s="1"/>
      <c r="AE6" s="1"/>
    </row>
    <row r="7" spans="1:31" ht="30.75" customHeight="1" x14ac:dyDescent="0.25">
      <c r="A7" s="452"/>
      <c r="B7" s="550" t="s">
        <v>80</v>
      </c>
      <c r="C7" s="551"/>
      <c r="D7" s="552"/>
      <c r="E7" s="547" t="s">
        <v>81</v>
      </c>
      <c r="F7" s="548"/>
      <c r="G7" s="31"/>
      <c r="H7" s="388"/>
      <c r="I7" s="239"/>
      <c r="J7" s="239"/>
      <c r="K7" s="239"/>
      <c r="L7" s="239"/>
      <c r="M7" s="275"/>
      <c r="N7" s="239"/>
      <c r="O7" s="239"/>
      <c r="P7" s="280"/>
      <c r="Q7" s="274"/>
      <c r="R7" s="274"/>
      <c r="S7" s="110"/>
      <c r="T7" s="110"/>
      <c r="U7" s="110"/>
      <c r="V7" s="110"/>
      <c r="W7" s="110"/>
      <c r="X7" s="110"/>
      <c r="Y7" s="110"/>
      <c r="Z7" s="110"/>
      <c r="AA7" s="110"/>
      <c r="AC7" s="1"/>
      <c r="AD7" s="1"/>
      <c r="AE7" s="1"/>
    </row>
    <row r="8" spans="1:31" ht="33" customHeight="1" x14ac:dyDescent="0.25">
      <c r="A8" s="452"/>
      <c r="B8" s="48" t="s">
        <v>73</v>
      </c>
      <c r="C8" s="48" t="s">
        <v>74</v>
      </c>
      <c r="D8" s="163" t="s">
        <v>101</v>
      </c>
      <c r="E8" s="52" t="s">
        <v>73</v>
      </c>
      <c r="F8" s="64" t="s">
        <v>74</v>
      </c>
      <c r="G8" s="31"/>
      <c r="H8" s="388"/>
      <c r="I8" s="239"/>
      <c r="J8" s="239"/>
      <c r="K8" s="239"/>
      <c r="L8" s="239"/>
      <c r="M8" s="275"/>
      <c r="N8" s="239"/>
      <c r="O8" s="239"/>
      <c r="P8" s="280"/>
      <c r="Q8" s="274"/>
      <c r="R8" s="274"/>
      <c r="S8" s="110"/>
      <c r="T8" s="110"/>
      <c r="U8" s="110"/>
      <c r="V8" s="110"/>
      <c r="W8" s="110"/>
      <c r="X8" s="110"/>
      <c r="Y8" s="110"/>
      <c r="Z8" s="110"/>
      <c r="AA8" s="110"/>
      <c r="AC8" s="1"/>
      <c r="AD8" s="1"/>
      <c r="AE8" s="1"/>
    </row>
    <row r="9" spans="1:31" ht="21.75" customHeight="1" x14ac:dyDescent="0.25">
      <c r="A9" s="161" t="s">
        <v>31</v>
      </c>
      <c r="B9" s="46"/>
      <c r="C9" s="54"/>
      <c r="D9" s="164"/>
      <c r="E9" s="118"/>
      <c r="F9" s="51"/>
      <c r="G9" s="91" t="str">
        <f>IF(I9=3,"Not Applicable","")</f>
        <v/>
      </c>
      <c r="H9" s="388"/>
      <c r="I9" s="239">
        <v>0</v>
      </c>
      <c r="J9" s="239">
        <v>0</v>
      </c>
      <c r="K9" s="239">
        <f>COUNTIF(I10:$I$17,2)</f>
        <v>0</v>
      </c>
      <c r="L9" s="239">
        <f>COUNTIF(O10:$O$17,0)</f>
        <v>8</v>
      </c>
      <c r="M9" s="275">
        <f t="shared" ref="M9:M17" si="0">IF(I9=0,1,IF(AND(I9&lt;3,J9=0),1,0))</f>
        <v>1</v>
      </c>
      <c r="N9" s="239">
        <f t="shared" ref="N9:N17" si="1">IF(I9=3,"NA",IF(I9=1,1,0))</f>
        <v>0</v>
      </c>
      <c r="O9" s="239">
        <f>IF(I9=3,"NA",IF(J9=2,1,0))</f>
        <v>0</v>
      </c>
      <c r="P9" s="280">
        <f>AVERAGE(N9:N17)</f>
        <v>0</v>
      </c>
      <c r="Q9" s="274" t="s">
        <v>287</v>
      </c>
      <c r="R9" s="274" t="str">
        <f>CONCATENATE("Results indicate these are out of stock today: ",IF($I$9=2,$A$9,),IF(AND($I$9=2,$K$9&gt;0),", ",),IF($I$10=2,$A$10,),IF(AND($I$10=2,$K$10&gt;0),", ",),IF($I$11=2,$A$11,),IF(AND($I$11=2,$K$11&gt;0),", ",),IF($I$12=2,$A$12,),IF(AND($I$12=2,$K$12&gt;0),", ",),IF($I$13=2,$A$13,),IF(AND($I$13=2,$K$13&gt;0),", ",),IF($I$14=2,$A$14,),IF(AND($I$14=2,$K$14&gt;0),", ",),IF($I$15=2,$A$15,),IF(AND($I$15=2,$K$15&gt;0),", ",),IF($I$16=2,$A$16,),IF(AND($I$16=2,$K$16&gt;0),", ",),IF($I$17=2,$A$17,))</f>
        <v xml:space="preserve">Results indicate these are out of stock today: </v>
      </c>
      <c r="S9" s="110"/>
      <c r="T9" s="110"/>
      <c r="U9" s="110"/>
      <c r="V9" s="110"/>
      <c r="W9" s="110"/>
      <c r="X9" s="110"/>
      <c r="Y9" s="110"/>
      <c r="Z9" s="110"/>
      <c r="AA9" s="110"/>
      <c r="AC9" s="1"/>
      <c r="AD9" s="1"/>
      <c r="AE9" s="1"/>
    </row>
    <row r="10" spans="1:31" ht="21.95" customHeight="1" x14ac:dyDescent="0.25">
      <c r="A10" s="161" t="s">
        <v>32</v>
      </c>
      <c r="B10" s="46"/>
      <c r="C10" s="56"/>
      <c r="D10" s="164"/>
      <c r="E10" s="118"/>
      <c r="F10" s="46"/>
      <c r="G10" s="91" t="str">
        <f t="shared" ref="G10:G17" si="2">IF(I10=3,"Not Applicable","")</f>
        <v/>
      </c>
      <c r="H10" s="388"/>
      <c r="I10" s="239">
        <v>0</v>
      </c>
      <c r="J10" s="239">
        <v>0</v>
      </c>
      <c r="K10" s="239">
        <f>COUNTIF(I11:$I$17,2)</f>
        <v>0</v>
      </c>
      <c r="L10" s="239">
        <f>COUNTIF(O11:$O$17,0)</f>
        <v>7</v>
      </c>
      <c r="M10" s="275">
        <f t="shared" si="0"/>
        <v>1</v>
      </c>
      <c r="N10" s="239">
        <f t="shared" si="1"/>
        <v>0</v>
      </c>
      <c r="O10" s="239">
        <f t="shared" ref="O10:O17" si="3">IF(I10=3,"NA",IF(J10=2,1,0))</f>
        <v>0</v>
      </c>
      <c r="P10" s="280">
        <f>AVERAGE(O9:O17)</f>
        <v>0</v>
      </c>
      <c r="Q10" s="274" t="s">
        <v>287</v>
      </c>
      <c r="R10" s="274" t="str">
        <f>CONCATENATE("Results indicate these have been out of stock in the last 3 months: ",IF(AND($J$9=1,I9&lt;&gt;3),$A$9,),IF(AND($J$9=1,I9&lt;&gt;3,$L$9&gt;0),", ",),IF(AND($J$10=1,I10&lt;&gt;3),$A$10,),IF(AND($J$10=1,I10&lt;&gt;3,$L$10&gt;0),", ",),IF(AND($J$11=1,I11&lt;&gt;3),$A$11,),IF(AND($J$11=1,I11&lt;&gt;3,$L$11&gt;0),", ",),IF(AND($J$12=1,I12&lt;&gt;3),$A$12,),IF(AND($J$12=1,I12&lt;&gt;3,$L$12&gt;0),", ",),IF(AND($J$13=1,I13&lt;&gt;3),$A$13,),IF(AND($J$13=1,I13&lt;&gt;3,$L$13&gt;0),", ",),IF(AND($J$14=1,I14&lt;&gt;3),$A$14,),IF(AND($J$14=1,I4&lt;&gt;3,$L$14&gt;0),", ",),IF(AND($J$15=1,I15&lt;&gt;3),$A$15,),IF(AND($J$15=1,I15&lt;&gt;3,$L$15&gt;0),", ",),IF(AND($J$16=1,I16&lt;&gt;3),$A$16,),IF(AND($J$16=1,I16&lt;&gt;3,$L$16&gt;0),", ",),IF(AND($J$17=1,I17&lt;&gt;3),$A$17,))</f>
        <v xml:space="preserve">Results indicate these have been out of stock in the last 3 months: </v>
      </c>
      <c r="S10" s="110"/>
      <c r="T10" s="110"/>
      <c r="U10" s="110"/>
      <c r="V10" s="110"/>
      <c r="W10" s="110"/>
      <c r="X10" s="110"/>
      <c r="Y10" s="110"/>
      <c r="Z10" s="110"/>
      <c r="AA10" s="110"/>
      <c r="AC10" s="1"/>
      <c r="AD10" s="1"/>
      <c r="AE10" s="1"/>
    </row>
    <row r="11" spans="1:31" ht="21.95" customHeight="1" x14ac:dyDescent="0.25">
      <c r="A11" s="161" t="s">
        <v>145</v>
      </c>
      <c r="B11" s="46"/>
      <c r="C11" s="56"/>
      <c r="D11" s="164"/>
      <c r="E11" s="118"/>
      <c r="F11" s="46"/>
      <c r="G11" s="91" t="str">
        <f t="shared" si="2"/>
        <v/>
      </c>
      <c r="H11" s="388"/>
      <c r="I11" s="239">
        <v>0</v>
      </c>
      <c r="J11" s="239">
        <v>0</v>
      </c>
      <c r="K11" s="239">
        <f>COUNTIF(I12:$I$17,2)</f>
        <v>0</v>
      </c>
      <c r="L11" s="239">
        <f>COUNTIF(O12:$O$17,0)</f>
        <v>6</v>
      </c>
      <c r="M11" s="275">
        <f t="shared" si="0"/>
        <v>1</v>
      </c>
      <c r="N11" s="239">
        <f t="shared" si="1"/>
        <v>0</v>
      </c>
      <c r="O11" s="239">
        <f t="shared" si="3"/>
        <v>0</v>
      </c>
      <c r="P11" s="280"/>
      <c r="Q11" s="274"/>
      <c r="R11" s="274"/>
      <c r="S11" s="110"/>
      <c r="T11" s="110"/>
      <c r="U11" s="110"/>
      <c r="V11" s="110"/>
      <c r="W11" s="110"/>
      <c r="X11" s="110"/>
      <c r="Y11" s="110"/>
      <c r="Z11" s="110"/>
      <c r="AA11" s="110"/>
      <c r="AC11" s="1"/>
      <c r="AD11" s="1"/>
      <c r="AE11" s="1"/>
    </row>
    <row r="12" spans="1:31" s="78" customFormat="1" ht="21.95" customHeight="1" x14ac:dyDescent="0.25">
      <c r="A12" s="161" t="s">
        <v>146</v>
      </c>
      <c r="B12" s="46"/>
      <c r="C12" s="56"/>
      <c r="D12" s="164"/>
      <c r="E12" s="137"/>
      <c r="F12" s="46"/>
      <c r="G12" s="91" t="str">
        <f t="shared" si="2"/>
        <v/>
      </c>
      <c r="H12" s="388"/>
      <c r="I12" s="239">
        <v>0</v>
      </c>
      <c r="J12" s="239">
        <v>0</v>
      </c>
      <c r="K12" s="239">
        <f>COUNTIF(I13:$I$17,2)</f>
        <v>0</v>
      </c>
      <c r="L12" s="239">
        <f>COUNTIF(O13:$O$17,0)</f>
        <v>5</v>
      </c>
      <c r="M12" s="275">
        <f t="shared" si="0"/>
        <v>1</v>
      </c>
      <c r="N12" s="239">
        <f t="shared" si="1"/>
        <v>0</v>
      </c>
      <c r="O12" s="239">
        <f t="shared" si="3"/>
        <v>0</v>
      </c>
      <c r="P12" s="280"/>
      <c r="Q12" s="274"/>
      <c r="R12" s="274"/>
      <c r="S12" s="110"/>
      <c r="T12" s="110"/>
      <c r="U12" s="110"/>
      <c r="V12" s="110"/>
      <c r="W12" s="110"/>
      <c r="X12" s="110"/>
      <c r="Y12" s="110"/>
      <c r="Z12" s="110"/>
      <c r="AA12" s="110"/>
      <c r="AB12" s="1"/>
      <c r="AC12" s="1"/>
      <c r="AD12" s="1"/>
      <c r="AE12" s="1"/>
    </row>
    <row r="13" spans="1:31" ht="21.95" customHeight="1" x14ac:dyDescent="0.25">
      <c r="A13" s="161" t="s">
        <v>34</v>
      </c>
      <c r="B13" s="46"/>
      <c r="C13" s="56"/>
      <c r="D13" s="164"/>
      <c r="E13" s="118"/>
      <c r="F13" s="46"/>
      <c r="G13" s="91" t="str">
        <f t="shared" si="2"/>
        <v/>
      </c>
      <c r="H13" s="388"/>
      <c r="I13" s="239">
        <v>0</v>
      </c>
      <c r="J13" s="239">
        <v>0</v>
      </c>
      <c r="K13" s="239">
        <f>COUNTIF(I14:$I$17,2)</f>
        <v>0</v>
      </c>
      <c r="L13" s="239">
        <f>COUNTIF(O14:$O$17,0)</f>
        <v>4</v>
      </c>
      <c r="M13" s="275">
        <f t="shared" si="0"/>
        <v>1</v>
      </c>
      <c r="N13" s="239">
        <f t="shared" si="1"/>
        <v>0</v>
      </c>
      <c r="O13" s="239">
        <f t="shared" si="3"/>
        <v>0</v>
      </c>
      <c r="P13" s="280">
        <f>AVERAGE(O9:O17)</f>
        <v>0</v>
      </c>
      <c r="Q13" s="274"/>
      <c r="R13" s="274"/>
      <c r="S13" s="110"/>
      <c r="T13" s="110"/>
      <c r="U13" s="110"/>
      <c r="V13" s="110"/>
      <c r="W13" s="110"/>
      <c r="X13" s="110"/>
      <c r="Y13" s="110"/>
      <c r="Z13" s="110"/>
      <c r="AA13" s="110"/>
      <c r="AC13" s="1"/>
      <c r="AD13" s="1"/>
      <c r="AE13" s="1"/>
    </row>
    <row r="14" spans="1:31" ht="21.95" customHeight="1" x14ac:dyDescent="0.25">
      <c r="A14" s="161" t="s">
        <v>35</v>
      </c>
      <c r="B14" s="46"/>
      <c r="C14" s="56"/>
      <c r="D14" s="164"/>
      <c r="E14" s="118"/>
      <c r="F14" s="46"/>
      <c r="G14" s="91" t="str">
        <f t="shared" si="2"/>
        <v/>
      </c>
      <c r="H14" s="388"/>
      <c r="I14" s="239">
        <v>0</v>
      </c>
      <c r="J14" s="239">
        <v>0</v>
      </c>
      <c r="K14" s="239">
        <f>COUNTIF(I15:$I$17,2)</f>
        <v>0</v>
      </c>
      <c r="L14" s="239">
        <f>COUNTIF(O15:$O$17,0)</f>
        <v>3</v>
      </c>
      <c r="M14" s="275">
        <f t="shared" si="0"/>
        <v>1</v>
      </c>
      <c r="N14" s="239">
        <f t="shared" si="1"/>
        <v>0</v>
      </c>
      <c r="O14" s="239">
        <f t="shared" si="3"/>
        <v>0</v>
      </c>
      <c r="P14" s="280"/>
      <c r="Q14" s="274"/>
      <c r="R14" s="274"/>
      <c r="S14" s="110"/>
      <c r="T14" s="110"/>
      <c r="U14" s="110"/>
      <c r="V14" s="110"/>
      <c r="W14" s="110"/>
      <c r="X14" s="110"/>
      <c r="Y14" s="110"/>
      <c r="Z14" s="110"/>
      <c r="AA14" s="110"/>
      <c r="AC14" s="1"/>
      <c r="AD14" s="1"/>
      <c r="AE14" s="1"/>
    </row>
    <row r="15" spans="1:31" ht="21.95" customHeight="1" x14ac:dyDescent="0.25">
      <c r="A15" s="161" t="s">
        <v>329</v>
      </c>
      <c r="B15" s="46"/>
      <c r="C15" s="56"/>
      <c r="D15" s="164"/>
      <c r="E15" s="118"/>
      <c r="F15" s="46"/>
      <c r="G15" s="91" t="str">
        <f t="shared" si="2"/>
        <v/>
      </c>
      <c r="H15" s="388"/>
      <c r="I15" s="239">
        <v>0</v>
      </c>
      <c r="J15" s="239">
        <v>0</v>
      </c>
      <c r="K15" s="239">
        <f>COUNTIF(I16:$I$17,2)</f>
        <v>0</v>
      </c>
      <c r="L15" s="239">
        <f>COUNTIF(O16:$O$17,0)</f>
        <v>2</v>
      </c>
      <c r="M15" s="275">
        <f t="shared" si="0"/>
        <v>1</v>
      </c>
      <c r="N15" s="239">
        <f t="shared" si="1"/>
        <v>0</v>
      </c>
      <c r="O15" s="239">
        <f t="shared" si="3"/>
        <v>0</v>
      </c>
      <c r="P15" s="280"/>
      <c r="Q15" s="274"/>
      <c r="R15" s="274"/>
      <c r="S15" s="110"/>
      <c r="T15" s="110"/>
      <c r="U15" s="110"/>
      <c r="V15" s="110"/>
      <c r="W15" s="110"/>
      <c r="X15" s="110"/>
      <c r="Y15" s="110"/>
      <c r="Z15" s="110"/>
      <c r="AA15" s="110"/>
      <c r="AC15" s="1"/>
      <c r="AD15" s="1"/>
      <c r="AE15" s="1"/>
    </row>
    <row r="16" spans="1:31" ht="21.95" customHeight="1" x14ac:dyDescent="0.25">
      <c r="A16" s="161" t="s">
        <v>37</v>
      </c>
      <c r="B16" s="65"/>
      <c r="C16" s="49"/>
      <c r="D16" s="164"/>
      <c r="E16" s="55"/>
      <c r="F16" s="65"/>
      <c r="G16" s="91" t="str">
        <f t="shared" si="2"/>
        <v/>
      </c>
      <c r="H16" s="388"/>
      <c r="I16" s="239">
        <v>0</v>
      </c>
      <c r="J16" s="239">
        <v>0</v>
      </c>
      <c r="K16" s="239">
        <f>COUNTIF(I17:$I$17,2)</f>
        <v>0</v>
      </c>
      <c r="L16" s="239">
        <f>COUNTIF(O17:$O$17,0)</f>
        <v>1</v>
      </c>
      <c r="M16" s="275">
        <f t="shared" si="0"/>
        <v>1</v>
      </c>
      <c r="N16" s="239">
        <f t="shared" si="1"/>
        <v>0</v>
      </c>
      <c r="O16" s="239">
        <f t="shared" si="3"/>
        <v>0</v>
      </c>
      <c r="P16" s="280"/>
      <c r="Q16" s="274"/>
      <c r="R16" s="274"/>
      <c r="S16" s="110"/>
      <c r="T16" s="110"/>
      <c r="U16" s="110"/>
      <c r="V16" s="110"/>
      <c r="W16" s="110"/>
      <c r="X16" s="110"/>
      <c r="Y16" s="110"/>
      <c r="Z16" s="110"/>
      <c r="AA16" s="110"/>
      <c r="AC16" s="1"/>
      <c r="AD16" s="1"/>
      <c r="AE16" s="1"/>
    </row>
    <row r="17" spans="1:31" ht="21.95" customHeight="1" x14ac:dyDescent="0.25">
      <c r="A17" s="162" t="s">
        <v>79</v>
      </c>
      <c r="B17" s="139"/>
      <c r="C17" s="138"/>
      <c r="D17" s="164"/>
      <c r="E17" s="112"/>
      <c r="F17" s="119"/>
      <c r="G17" s="100" t="str">
        <f t="shared" si="2"/>
        <v/>
      </c>
      <c r="H17" s="389"/>
      <c r="I17" s="239">
        <v>0</v>
      </c>
      <c r="J17" s="239">
        <v>0</v>
      </c>
      <c r="K17" s="239"/>
      <c r="L17" s="239"/>
      <c r="M17" s="275">
        <f t="shared" si="0"/>
        <v>1</v>
      </c>
      <c r="N17" s="239">
        <f t="shared" si="1"/>
        <v>0</v>
      </c>
      <c r="O17" s="239">
        <f t="shared" si="3"/>
        <v>0</v>
      </c>
      <c r="P17" s="280"/>
      <c r="Q17" s="274"/>
      <c r="R17" s="274"/>
      <c r="S17" s="110"/>
      <c r="T17" s="110"/>
      <c r="U17" s="110"/>
      <c r="V17" s="110"/>
      <c r="W17" s="110"/>
      <c r="X17" s="110"/>
      <c r="Y17" s="110"/>
      <c r="Z17" s="110"/>
      <c r="AA17" s="110"/>
      <c r="AC17" s="1"/>
      <c r="AD17" s="1"/>
      <c r="AE17" s="1"/>
    </row>
    <row r="18" spans="1:31" ht="21.95" customHeight="1" x14ac:dyDescent="0.25">
      <c r="A18" s="358" t="s">
        <v>149</v>
      </c>
      <c r="B18" s="553" t="s">
        <v>82</v>
      </c>
      <c r="C18" s="553"/>
      <c r="D18" s="554"/>
      <c r="E18" s="553" t="s">
        <v>144</v>
      </c>
      <c r="F18" s="553"/>
      <c r="G18" s="30"/>
      <c r="H18" s="387"/>
      <c r="I18" s="239"/>
      <c r="J18" s="239"/>
      <c r="K18" s="239"/>
      <c r="L18" s="239"/>
      <c r="M18" s="275"/>
      <c r="N18" s="239"/>
      <c r="O18" s="239"/>
      <c r="P18" s="280"/>
      <c r="Q18" s="274"/>
      <c r="R18" s="274"/>
      <c r="S18" s="110"/>
      <c r="T18" s="110"/>
      <c r="U18" s="110"/>
      <c r="V18" s="110"/>
      <c r="W18" s="110"/>
      <c r="X18" s="110"/>
      <c r="Y18" s="110"/>
      <c r="Z18" s="110"/>
      <c r="AA18" s="110"/>
      <c r="AC18" s="1"/>
      <c r="AD18" s="1"/>
      <c r="AE18" s="1"/>
    </row>
    <row r="19" spans="1:31" ht="21.95" customHeight="1" x14ac:dyDescent="0.25">
      <c r="A19" s="359"/>
      <c r="B19" s="555"/>
      <c r="C19" s="555"/>
      <c r="D19" s="556"/>
      <c r="E19" s="557"/>
      <c r="F19" s="557"/>
      <c r="G19" s="31"/>
      <c r="H19" s="388"/>
      <c r="I19" s="239"/>
      <c r="J19" s="239"/>
      <c r="K19" s="239"/>
      <c r="L19" s="239"/>
      <c r="M19" s="275"/>
      <c r="N19" s="239"/>
      <c r="O19" s="239"/>
      <c r="P19" s="280"/>
      <c r="Q19" s="274"/>
      <c r="R19" s="274"/>
      <c r="S19" s="110"/>
      <c r="T19" s="110"/>
      <c r="U19" s="110"/>
      <c r="V19" s="110"/>
      <c r="W19" s="110"/>
      <c r="X19" s="110"/>
      <c r="Y19" s="110"/>
      <c r="Z19" s="110"/>
      <c r="AA19" s="110"/>
      <c r="AC19" s="1"/>
      <c r="AD19" s="1"/>
      <c r="AE19" s="1"/>
    </row>
    <row r="20" spans="1:31" ht="31.5" customHeight="1" x14ac:dyDescent="0.25">
      <c r="A20" s="159" t="s">
        <v>148</v>
      </c>
      <c r="B20" s="101" t="s">
        <v>73</v>
      </c>
      <c r="C20" s="90" t="s">
        <v>74</v>
      </c>
      <c r="D20" s="90" t="s">
        <v>101</v>
      </c>
      <c r="E20" s="555"/>
      <c r="F20" s="555"/>
      <c r="G20" s="31"/>
      <c r="H20" s="388"/>
      <c r="I20" s="239"/>
      <c r="J20" s="239"/>
      <c r="K20" s="239"/>
      <c r="L20" s="239"/>
      <c r="M20" s="275"/>
      <c r="N20" s="239"/>
      <c r="O20" s="239"/>
      <c r="P20" s="280"/>
      <c r="Q20" s="274"/>
      <c r="R20" s="274"/>
      <c r="S20" s="110"/>
      <c r="T20" s="110"/>
      <c r="U20" s="110"/>
      <c r="V20" s="110"/>
      <c r="W20" s="110"/>
      <c r="X20" s="110"/>
      <c r="Y20" s="110"/>
      <c r="Z20" s="110"/>
      <c r="AA20" s="110"/>
      <c r="AC20" s="1"/>
      <c r="AD20" s="1"/>
      <c r="AE20" s="1"/>
    </row>
    <row r="21" spans="1:31" ht="21.95" customHeight="1" x14ac:dyDescent="0.25">
      <c r="A21" s="57" t="s">
        <v>41</v>
      </c>
      <c r="B21" s="53"/>
      <c r="C21" s="77"/>
      <c r="D21" s="77"/>
      <c r="E21" s="559"/>
      <c r="F21" s="560"/>
      <c r="G21" s="91" t="str">
        <f t="shared" ref="G21:G26" si="4">IF(I21=3,"Not Applicable","")</f>
        <v/>
      </c>
      <c r="H21" s="388"/>
      <c r="I21" s="239">
        <v>0</v>
      </c>
      <c r="J21" s="239"/>
      <c r="K21" s="239"/>
      <c r="L21" s="239"/>
      <c r="M21" s="275">
        <f>IF(I21=0,1,0)</f>
        <v>1</v>
      </c>
      <c r="N21" s="239">
        <f t="shared" ref="N21:N26" si="5">IF(I21=3,"NA",IF(I21=1,1,0))</f>
        <v>0</v>
      </c>
      <c r="O21" s="239"/>
      <c r="P21" s="1">
        <f>AVERAGE(N21:N26)</f>
        <v>0</v>
      </c>
      <c r="Q21" s="274" t="s">
        <v>287</v>
      </c>
      <c r="R21" s="274" t="str">
        <f>CONCATENATE("Results indicate these procedures have not been available at all times over the course of the last 3 months: ",IF($I$21=2,$A$21&amp;", ",),IF($I$22=2,$A$22&amp;", ",),IF($I$23=2,$A$23&amp;", ",),IF($I$24=2,$A$24&amp;", ",),IF($I$25=2,$A$25&amp;", ",),IF($I$26=2,$A$26, ))</f>
        <v xml:space="preserve">Results indicate these procedures have not been available at all times over the course of the last 3 months: </v>
      </c>
      <c r="S21" s="110"/>
      <c r="T21" s="110"/>
      <c r="U21" s="110"/>
      <c r="V21" s="110"/>
      <c r="W21" s="110"/>
      <c r="X21" s="110"/>
      <c r="Y21" s="110"/>
      <c r="Z21" s="110"/>
      <c r="AA21" s="110"/>
      <c r="AC21" s="1"/>
      <c r="AD21" s="1"/>
      <c r="AE21" s="1"/>
    </row>
    <row r="22" spans="1:31" ht="21.95" customHeight="1" x14ac:dyDescent="0.25">
      <c r="A22" s="57" t="s">
        <v>42</v>
      </c>
      <c r="B22" s="53"/>
      <c r="C22" s="77"/>
      <c r="D22" s="77"/>
      <c r="E22" s="559" t="s">
        <v>89</v>
      </c>
      <c r="F22" s="560"/>
      <c r="G22" s="91" t="str">
        <f t="shared" si="4"/>
        <v/>
      </c>
      <c r="H22" s="388"/>
      <c r="I22" s="239">
        <v>0</v>
      </c>
      <c r="J22" s="239"/>
      <c r="K22" s="239"/>
      <c r="L22" s="239"/>
      <c r="M22" s="275">
        <f t="shared" ref="M22:M29" si="6">IF(I22=0,1,0)</f>
        <v>1</v>
      </c>
      <c r="N22" s="239">
        <f t="shared" si="5"/>
        <v>0</v>
      </c>
      <c r="O22" s="239"/>
      <c r="P22" s="280"/>
      <c r="Q22" s="274"/>
      <c r="R22" s="274"/>
      <c r="S22" s="110"/>
      <c r="T22" s="110"/>
      <c r="U22" s="110"/>
      <c r="V22" s="110"/>
      <c r="W22" s="110"/>
      <c r="X22" s="110"/>
      <c r="Y22" s="110"/>
      <c r="Z22" s="110"/>
      <c r="AA22" s="110"/>
      <c r="AC22" s="1"/>
      <c r="AD22" s="1"/>
      <c r="AE22" s="1"/>
    </row>
    <row r="23" spans="1:31" ht="21.95" customHeight="1" x14ac:dyDescent="0.25">
      <c r="A23" s="57" t="s">
        <v>83</v>
      </c>
      <c r="B23" s="53"/>
      <c r="C23" s="77"/>
      <c r="D23" s="77"/>
      <c r="E23" s="559"/>
      <c r="F23" s="560"/>
      <c r="G23" s="91" t="str">
        <f t="shared" si="4"/>
        <v/>
      </c>
      <c r="H23" s="388"/>
      <c r="I23" s="239">
        <v>0</v>
      </c>
      <c r="J23" s="239"/>
      <c r="K23" s="239"/>
      <c r="L23" s="239"/>
      <c r="M23" s="275">
        <f t="shared" si="6"/>
        <v>1</v>
      </c>
      <c r="N23" s="239">
        <f t="shared" si="5"/>
        <v>0</v>
      </c>
      <c r="O23" s="239"/>
      <c r="P23" s="280"/>
      <c r="Q23" s="274"/>
      <c r="R23" s="274"/>
      <c r="S23" s="110"/>
      <c r="T23" s="110"/>
      <c r="U23" s="110"/>
      <c r="V23" s="110"/>
      <c r="W23" s="110"/>
      <c r="X23" s="110"/>
      <c r="Y23" s="110"/>
      <c r="Z23" s="110"/>
      <c r="AA23" s="110"/>
      <c r="AC23" s="1"/>
      <c r="AD23" s="1"/>
      <c r="AE23" s="1"/>
    </row>
    <row r="24" spans="1:31" ht="21.95" customHeight="1" x14ac:dyDescent="0.25">
      <c r="A24" s="57" t="s">
        <v>84</v>
      </c>
      <c r="B24" s="53"/>
      <c r="C24" s="77"/>
      <c r="D24" s="77"/>
      <c r="E24" s="559"/>
      <c r="F24" s="560"/>
      <c r="G24" s="91" t="str">
        <f t="shared" si="4"/>
        <v/>
      </c>
      <c r="H24" s="388"/>
      <c r="I24" s="239">
        <v>0</v>
      </c>
      <c r="J24" s="239"/>
      <c r="K24" s="239"/>
      <c r="L24" s="239"/>
      <c r="M24" s="275">
        <f t="shared" si="6"/>
        <v>1</v>
      </c>
      <c r="N24" s="239">
        <f t="shared" si="5"/>
        <v>0</v>
      </c>
      <c r="O24" s="239"/>
      <c r="P24" s="280"/>
      <c r="Q24" s="274"/>
      <c r="R24" s="274"/>
      <c r="S24" s="110"/>
      <c r="T24" s="110"/>
      <c r="U24" s="110"/>
      <c r="V24" s="110"/>
      <c r="W24" s="110"/>
      <c r="X24" s="110"/>
      <c r="Y24" s="110"/>
      <c r="Z24" s="110"/>
      <c r="AA24" s="110"/>
      <c r="AC24" s="1"/>
      <c r="AD24" s="1"/>
      <c r="AE24" s="1"/>
    </row>
    <row r="25" spans="1:31" ht="21.95" customHeight="1" x14ac:dyDescent="0.25">
      <c r="A25" s="57" t="s">
        <v>85</v>
      </c>
      <c r="B25" s="53"/>
      <c r="C25" s="77"/>
      <c r="D25" s="77"/>
      <c r="E25" s="559"/>
      <c r="F25" s="560"/>
      <c r="G25" s="91" t="str">
        <f t="shared" si="4"/>
        <v/>
      </c>
      <c r="H25" s="388"/>
      <c r="I25" s="239">
        <v>0</v>
      </c>
      <c r="J25" s="239"/>
      <c r="K25" s="239"/>
      <c r="L25" s="239"/>
      <c r="M25" s="275">
        <f t="shared" si="6"/>
        <v>1</v>
      </c>
      <c r="N25" s="239">
        <f t="shared" si="5"/>
        <v>0</v>
      </c>
      <c r="O25" s="239"/>
      <c r="P25" s="280"/>
      <c r="Q25" s="274"/>
      <c r="R25" s="274"/>
      <c r="S25" s="110"/>
      <c r="T25" s="110"/>
      <c r="U25" s="110"/>
      <c r="V25" s="110"/>
      <c r="W25" s="110"/>
      <c r="X25" s="110"/>
      <c r="Y25" s="110"/>
      <c r="Z25" s="110"/>
      <c r="AA25" s="110"/>
      <c r="AC25" s="1"/>
      <c r="AD25" s="1"/>
      <c r="AE25" s="1"/>
    </row>
    <row r="26" spans="1:31" ht="21.95" customHeight="1" x14ac:dyDescent="0.25">
      <c r="A26" s="57" t="s">
        <v>86</v>
      </c>
      <c r="B26" s="53"/>
      <c r="C26" s="77"/>
      <c r="D26" s="77"/>
      <c r="E26" s="559"/>
      <c r="F26" s="560"/>
      <c r="G26" s="100" t="str">
        <f t="shared" si="4"/>
        <v/>
      </c>
      <c r="H26" s="389"/>
      <c r="I26" s="239">
        <v>0</v>
      </c>
      <c r="J26" s="239"/>
      <c r="K26" s="239"/>
      <c r="L26" s="239"/>
      <c r="M26" s="275">
        <f t="shared" si="6"/>
        <v>1</v>
      </c>
      <c r="N26" s="239">
        <f t="shared" si="5"/>
        <v>0</v>
      </c>
      <c r="O26" s="239"/>
      <c r="P26" s="280"/>
      <c r="Q26" s="274"/>
      <c r="R26" s="274"/>
      <c r="S26" s="110"/>
      <c r="T26" s="110"/>
      <c r="U26" s="110"/>
      <c r="V26" s="110"/>
      <c r="W26" s="110"/>
      <c r="X26" s="110"/>
      <c r="Y26" s="110"/>
      <c r="Z26" s="110"/>
      <c r="AA26" s="110"/>
      <c r="AC26" s="1"/>
      <c r="AD26" s="1"/>
      <c r="AE26" s="1"/>
    </row>
    <row r="27" spans="1:31" ht="21.95" customHeight="1" x14ac:dyDescent="0.25">
      <c r="A27" s="359" t="s">
        <v>87</v>
      </c>
      <c r="B27" s="76"/>
      <c r="C27" s="76"/>
      <c r="D27" s="76"/>
      <c r="E27" s="76"/>
      <c r="F27" s="76"/>
      <c r="G27" s="31"/>
      <c r="H27" s="543"/>
      <c r="I27" s="239">
        <v>0</v>
      </c>
      <c r="J27" s="239"/>
      <c r="K27" s="239"/>
      <c r="L27" s="239"/>
      <c r="M27" s="275">
        <f t="shared" si="6"/>
        <v>1</v>
      </c>
      <c r="N27" s="239">
        <f>IF(I27=1,1,0)</f>
        <v>0</v>
      </c>
      <c r="O27" s="239"/>
      <c r="P27" s="280"/>
      <c r="Q27" s="274"/>
      <c r="R27" s="274"/>
      <c r="S27" s="110"/>
      <c r="T27" s="110"/>
      <c r="U27" s="110"/>
      <c r="V27" s="110"/>
      <c r="W27" s="110"/>
      <c r="X27" s="110"/>
      <c r="Y27" s="110"/>
      <c r="Z27" s="110"/>
      <c r="AA27" s="110"/>
      <c r="AC27" s="1"/>
      <c r="AD27" s="1"/>
      <c r="AE27" s="1"/>
    </row>
    <row r="28" spans="1:31" ht="21.95" customHeight="1" x14ac:dyDescent="0.25">
      <c r="A28" s="359"/>
      <c r="B28" s="76"/>
      <c r="C28" s="76"/>
      <c r="D28" s="76"/>
      <c r="E28" s="76"/>
      <c r="F28" s="76"/>
      <c r="G28" s="32"/>
      <c r="H28" s="545"/>
      <c r="I28" s="239"/>
      <c r="J28" s="239"/>
      <c r="K28" s="239"/>
      <c r="L28" s="239"/>
      <c r="M28" s="275"/>
      <c r="N28" s="239"/>
      <c r="O28" s="239"/>
      <c r="P28" s="280"/>
      <c r="Q28" s="274"/>
      <c r="R28" s="274"/>
      <c r="S28" s="110"/>
      <c r="T28" s="110"/>
      <c r="U28" s="110"/>
      <c r="V28" s="110"/>
      <c r="W28" s="110"/>
      <c r="X28" s="110"/>
      <c r="Y28" s="110"/>
      <c r="Z28" s="110"/>
      <c r="AA28" s="110"/>
      <c r="AC28" s="1"/>
      <c r="AD28" s="1"/>
      <c r="AE28" s="1"/>
    </row>
    <row r="29" spans="1:31" ht="21.95" customHeight="1" x14ac:dyDescent="0.25">
      <c r="A29" s="359" t="s">
        <v>150</v>
      </c>
      <c r="B29" s="76"/>
      <c r="C29" s="76"/>
      <c r="D29" s="76"/>
      <c r="E29" s="76"/>
      <c r="F29" s="76"/>
      <c r="G29" s="30"/>
      <c r="H29" s="543"/>
      <c r="I29" s="239">
        <v>0</v>
      </c>
      <c r="J29" s="239"/>
      <c r="K29" s="239"/>
      <c r="L29" s="239"/>
      <c r="M29" s="275">
        <f t="shared" si="6"/>
        <v>1</v>
      </c>
      <c r="N29" s="239">
        <f>IF(AND(I29&lt;5,I29&gt;0),1/I29,IF(I29=5,"NA",0))</f>
        <v>0</v>
      </c>
      <c r="O29" s="239"/>
      <c r="P29" s="280">
        <f>N29</f>
        <v>0</v>
      </c>
      <c r="Q29" s="274" t="s">
        <v>287</v>
      </c>
      <c r="R29" s="274" t="str">
        <f>CONCATENATE("Results indicate that it takes ",IF($I$29=2,$Q$30,IF($I$29=3,$Q$31,IF($I$29=4,$Q$32,)))," to replace stockouts.")</f>
        <v>Results indicate that it takes  to replace stockouts.</v>
      </c>
      <c r="S29" s="110"/>
      <c r="T29" s="110"/>
      <c r="U29" s="110"/>
      <c r="V29" s="110"/>
      <c r="W29" s="110"/>
      <c r="X29" s="110"/>
      <c r="Y29" s="110"/>
      <c r="Z29" s="110"/>
      <c r="AA29" s="110"/>
      <c r="AC29" s="1"/>
      <c r="AD29" s="1"/>
      <c r="AE29" s="1"/>
    </row>
    <row r="30" spans="1:31" ht="21.95" customHeight="1" x14ac:dyDescent="0.25">
      <c r="A30" s="359"/>
      <c r="B30" s="76"/>
      <c r="C30" s="76"/>
      <c r="D30" s="76"/>
      <c r="E30" s="76"/>
      <c r="F30" s="76"/>
      <c r="G30" s="31"/>
      <c r="H30" s="544"/>
      <c r="I30" s="239"/>
      <c r="J30" s="239"/>
      <c r="K30" s="239"/>
      <c r="L30" s="239"/>
      <c r="M30" s="275"/>
      <c r="N30" s="239"/>
      <c r="O30" s="239"/>
      <c r="P30" s="280"/>
      <c r="Q30" s="274" t="s">
        <v>102</v>
      </c>
      <c r="R30" s="274"/>
      <c r="S30" s="110"/>
      <c r="T30" s="110"/>
      <c r="U30" s="110"/>
      <c r="V30" s="110"/>
      <c r="W30" s="110"/>
      <c r="X30" s="110"/>
      <c r="Y30" s="110"/>
      <c r="Z30" s="110"/>
      <c r="AA30" s="110"/>
      <c r="AC30" s="1"/>
      <c r="AD30" s="1"/>
      <c r="AE30" s="1"/>
    </row>
    <row r="31" spans="1:31" ht="21.95" customHeight="1" x14ac:dyDescent="0.25">
      <c r="A31" s="359"/>
      <c r="B31" s="76"/>
      <c r="C31" s="76"/>
      <c r="D31" s="76"/>
      <c r="E31" s="76"/>
      <c r="F31" s="76"/>
      <c r="G31" s="31"/>
      <c r="H31" s="544"/>
      <c r="I31" s="239"/>
      <c r="J31" s="239"/>
      <c r="K31" s="239"/>
      <c r="L31" s="239"/>
      <c r="M31" s="275"/>
      <c r="N31" s="239"/>
      <c r="O31" s="239"/>
      <c r="P31" s="280"/>
      <c r="Q31" s="274" t="s">
        <v>103</v>
      </c>
      <c r="R31" s="274"/>
      <c r="S31" s="110"/>
      <c r="T31" s="110"/>
      <c r="U31" s="110"/>
      <c r="V31" s="110"/>
      <c r="W31" s="110"/>
      <c r="X31" s="110"/>
      <c r="Y31" s="110"/>
      <c r="Z31" s="110"/>
      <c r="AA31" s="110"/>
      <c r="AC31" s="1"/>
      <c r="AD31" s="1"/>
      <c r="AE31" s="1"/>
    </row>
    <row r="32" spans="1:31" ht="21.95" customHeight="1" x14ac:dyDescent="0.25">
      <c r="A32" s="359"/>
      <c r="B32" s="76"/>
      <c r="C32" s="76"/>
      <c r="D32" s="76"/>
      <c r="E32" s="76"/>
      <c r="F32" s="76"/>
      <c r="G32" s="31"/>
      <c r="H32" s="544"/>
      <c r="I32" s="239"/>
      <c r="J32" s="239"/>
      <c r="K32" s="239"/>
      <c r="L32" s="239"/>
      <c r="M32" s="275"/>
      <c r="N32" s="239"/>
      <c r="O32" s="239"/>
      <c r="P32" s="280"/>
      <c r="Q32" s="274" t="s">
        <v>104</v>
      </c>
      <c r="R32" s="274"/>
      <c r="S32" s="110"/>
      <c r="V32" s="110"/>
      <c r="W32" s="110"/>
      <c r="X32" s="110"/>
      <c r="Y32" s="110"/>
      <c r="Z32" s="110"/>
      <c r="AA32" s="110"/>
      <c r="AC32" s="1"/>
      <c r="AD32" s="1"/>
      <c r="AE32" s="1"/>
    </row>
    <row r="33" spans="1:31" ht="21.95" customHeight="1" x14ac:dyDescent="0.25">
      <c r="A33" s="359"/>
      <c r="B33" s="74"/>
      <c r="C33" s="74"/>
      <c r="D33" s="74"/>
      <c r="E33" s="74"/>
      <c r="F33" s="74"/>
      <c r="G33" s="32"/>
      <c r="H33" s="545"/>
      <c r="I33" s="239"/>
      <c r="J33" s="239"/>
      <c r="K33" s="239"/>
      <c r="L33" s="239"/>
      <c r="M33" s="275"/>
      <c r="N33" s="239"/>
      <c r="O33" s="239"/>
      <c r="P33" s="280"/>
      <c r="Q33" s="274"/>
      <c r="R33" s="274"/>
      <c r="S33" s="110"/>
      <c r="T33" s="110"/>
      <c r="U33" s="110"/>
      <c r="V33" s="110"/>
      <c r="W33" s="110"/>
      <c r="X33" s="110"/>
      <c r="Y33" s="110"/>
      <c r="Z33" s="110"/>
      <c r="AA33" s="110"/>
      <c r="AC33" s="1"/>
      <c r="AD33" s="1"/>
      <c r="AE33" s="1"/>
    </row>
    <row r="34" spans="1:31" ht="21.95" customHeight="1" x14ac:dyDescent="0.25">
      <c r="A34" s="359" t="s">
        <v>291</v>
      </c>
      <c r="B34" s="74"/>
      <c r="C34" s="74"/>
      <c r="D34" s="74"/>
      <c r="E34" s="74"/>
      <c r="F34" s="74"/>
      <c r="G34" s="31"/>
      <c r="H34" s="387"/>
      <c r="I34" s="239">
        <v>0</v>
      </c>
      <c r="J34" s="239"/>
      <c r="K34" s="239"/>
      <c r="L34" s="239"/>
      <c r="M34" s="275">
        <f>IF(I34=0,1,0)</f>
        <v>1</v>
      </c>
      <c r="N34" s="239">
        <f>IF(I34=1,1,0)</f>
        <v>0</v>
      </c>
      <c r="O34" s="239"/>
      <c r="P34" s="280">
        <f>N34</f>
        <v>0</v>
      </c>
      <c r="Q34" s="274" t="s">
        <v>287</v>
      </c>
      <c r="R34" s="232" t="s">
        <v>275</v>
      </c>
      <c r="S34" s="110"/>
      <c r="T34" s="110"/>
      <c r="U34" s="110"/>
      <c r="V34" s="110"/>
      <c r="W34" s="110"/>
      <c r="X34" s="110"/>
      <c r="Y34" s="110"/>
      <c r="Z34" s="110"/>
      <c r="AA34" s="110"/>
      <c r="AC34" s="1"/>
      <c r="AD34" s="1"/>
      <c r="AE34" s="1"/>
    </row>
    <row r="35" spans="1:31" ht="27" customHeight="1" x14ac:dyDescent="0.25">
      <c r="A35" s="359"/>
      <c r="B35" s="74"/>
      <c r="C35" s="74"/>
      <c r="D35" s="74"/>
      <c r="E35" s="74"/>
      <c r="F35" s="74"/>
      <c r="G35" s="32"/>
      <c r="H35" s="389"/>
      <c r="I35" s="239"/>
      <c r="J35" s="239"/>
      <c r="K35" s="239"/>
      <c r="L35" s="239"/>
      <c r="M35" s="275"/>
      <c r="N35" s="239"/>
      <c r="O35" s="239"/>
      <c r="P35" s="280"/>
      <c r="Q35" s="274"/>
      <c r="R35" s="274"/>
      <c r="S35" s="110"/>
      <c r="T35" s="110"/>
      <c r="U35" s="110"/>
      <c r="V35" s="110"/>
      <c r="W35" s="110"/>
      <c r="X35" s="110"/>
      <c r="Y35" s="110"/>
      <c r="Z35" s="110"/>
      <c r="AA35" s="110"/>
      <c r="AC35" s="1"/>
      <c r="AD35" s="1"/>
      <c r="AE35" s="1"/>
    </row>
    <row r="36" spans="1:31" s="78" customFormat="1" ht="27" customHeight="1" x14ac:dyDescent="0.25">
      <c r="A36" s="359" t="s">
        <v>151</v>
      </c>
      <c r="B36" s="133"/>
      <c r="C36" s="133"/>
      <c r="D36" s="133"/>
      <c r="E36" s="133"/>
      <c r="F36" s="133"/>
      <c r="G36" s="31"/>
      <c r="H36" s="387"/>
      <c r="I36" s="239">
        <v>0</v>
      </c>
      <c r="J36" s="239"/>
      <c r="K36" s="239"/>
      <c r="L36" s="239"/>
      <c r="M36" s="275">
        <f>IF(I36=0,1,0)</f>
        <v>1</v>
      </c>
      <c r="N36" s="239">
        <f>IF(I36=1,1,0)</f>
        <v>0</v>
      </c>
      <c r="O36" s="239"/>
      <c r="P36" s="280"/>
      <c r="Q36" s="274" t="s">
        <v>287</v>
      </c>
      <c r="R36" s="232" t="s">
        <v>276</v>
      </c>
      <c r="S36" s="110"/>
      <c r="T36" s="110"/>
      <c r="U36" s="110"/>
      <c r="V36" s="110"/>
      <c r="W36" s="110"/>
      <c r="X36" s="110"/>
      <c r="Y36" s="110"/>
      <c r="Z36" s="110"/>
      <c r="AA36" s="110"/>
      <c r="AB36" s="1"/>
      <c r="AC36" s="1"/>
      <c r="AD36" s="1"/>
      <c r="AE36" s="1"/>
    </row>
    <row r="37" spans="1:31" s="78" customFormat="1" ht="27" customHeight="1" x14ac:dyDescent="0.25">
      <c r="A37" s="359"/>
      <c r="B37" s="133"/>
      <c r="C37" s="133"/>
      <c r="D37" s="133"/>
      <c r="E37" s="133"/>
      <c r="F37" s="133"/>
      <c r="G37" s="32"/>
      <c r="H37" s="389"/>
      <c r="I37" s="239"/>
      <c r="J37" s="239"/>
      <c r="K37" s="239"/>
      <c r="L37" s="239"/>
      <c r="M37" s="275"/>
      <c r="N37" s="239"/>
      <c r="O37" s="239"/>
      <c r="P37" s="280"/>
      <c r="Q37" s="274"/>
      <c r="R37" s="274"/>
      <c r="S37" s="110"/>
      <c r="T37" s="110"/>
      <c r="U37" s="110"/>
      <c r="V37" s="110"/>
      <c r="W37" s="110"/>
      <c r="X37" s="110"/>
      <c r="Y37" s="110"/>
      <c r="Z37" s="110"/>
      <c r="AA37" s="110"/>
      <c r="AB37" s="1"/>
      <c r="AC37" s="1"/>
      <c r="AD37" s="1"/>
      <c r="AE37" s="1"/>
    </row>
    <row r="38" spans="1:31" ht="20.100000000000001" customHeight="1" x14ac:dyDescent="0.25">
      <c r="A38" s="460" t="str">
        <f>IF(M38&gt;0,"NOTE: ONE OR MORE QUESTIONS IS NOT ANSWERED","")</f>
        <v>NOTE: ONE OR MORE QUESTIONS IS NOT ANSWERED</v>
      </c>
      <c r="B38" s="461"/>
      <c r="C38" s="461"/>
      <c r="D38" s="461"/>
      <c r="E38" s="461"/>
      <c r="F38" s="461"/>
      <c r="G38" s="381"/>
      <c r="H38" s="382"/>
      <c r="I38" s="436" t="s">
        <v>171</v>
      </c>
      <c r="J38" s="437"/>
      <c r="K38" s="267"/>
      <c r="L38" s="267"/>
      <c r="M38" s="84">
        <f>SUM(M4:M37)</f>
        <v>19</v>
      </c>
      <c r="N38" s="84"/>
      <c r="O38" s="86"/>
      <c r="P38" s="168"/>
      <c r="Q38" s="168"/>
      <c r="R38" s="110"/>
      <c r="S38" s="110"/>
      <c r="T38" s="110"/>
      <c r="U38" s="110"/>
      <c r="V38" s="110"/>
      <c r="W38" s="110"/>
      <c r="X38" s="110"/>
      <c r="Y38" s="110"/>
      <c r="Z38" s="110"/>
      <c r="AA38" s="110"/>
      <c r="AC38" s="1"/>
      <c r="AD38" s="1"/>
      <c r="AE38" s="1"/>
    </row>
    <row r="39" spans="1:31" x14ac:dyDescent="0.25">
      <c r="A39" s="68"/>
      <c r="B39" s="69"/>
      <c r="C39" s="69"/>
      <c r="D39" s="69"/>
      <c r="E39" s="69"/>
      <c r="F39" s="69"/>
      <c r="G39" s="70" t="s">
        <v>62</v>
      </c>
      <c r="H39" s="244">
        <f>N39</f>
        <v>0</v>
      </c>
      <c r="I39" s="113" t="s">
        <v>62</v>
      </c>
      <c r="J39" s="114"/>
      <c r="K39" s="114"/>
      <c r="L39" s="114"/>
      <c r="M39" s="114"/>
      <c r="N39" s="115">
        <f>AVERAGE(N9:O36)</f>
        <v>0</v>
      </c>
      <c r="O39" s="94"/>
      <c r="P39" s="110"/>
      <c r="Q39" s="110"/>
      <c r="R39" s="110"/>
      <c r="S39" s="110"/>
      <c r="T39" s="110"/>
      <c r="U39" s="110"/>
      <c r="V39" s="110"/>
      <c r="W39" s="110"/>
      <c r="X39" s="110"/>
      <c r="Y39" s="110"/>
      <c r="Z39" s="110"/>
      <c r="AA39" s="110"/>
      <c r="AC39" s="1"/>
      <c r="AD39" s="1"/>
      <c r="AE39" s="1"/>
    </row>
    <row r="40" spans="1:31" s="1" customFormat="1" x14ac:dyDescent="0.25">
      <c r="I40" s="116"/>
      <c r="J40" s="116"/>
      <c r="K40" s="116"/>
      <c r="L40" s="116"/>
      <c r="M40" s="116"/>
      <c r="N40" s="116"/>
      <c r="P40" s="110"/>
      <c r="Q40" s="110"/>
      <c r="R40" s="110"/>
      <c r="S40" s="110"/>
      <c r="T40" s="110"/>
      <c r="U40" s="110"/>
      <c r="V40" s="110"/>
      <c r="W40" s="110"/>
      <c r="X40" s="110"/>
      <c r="Y40" s="110"/>
      <c r="Z40" s="110"/>
      <c r="AA40" s="110"/>
    </row>
    <row r="41" spans="1:31" s="1" customFormat="1" x14ac:dyDescent="0.25">
      <c r="I41" s="116"/>
      <c r="J41" s="116"/>
      <c r="K41" s="116"/>
      <c r="L41" s="116"/>
      <c r="M41" s="116"/>
      <c r="N41" s="116"/>
      <c r="P41" s="110"/>
      <c r="Q41" s="110"/>
      <c r="R41" s="110"/>
      <c r="S41" s="110"/>
      <c r="T41" s="110"/>
      <c r="U41" s="110"/>
      <c r="V41" s="110"/>
      <c r="W41" s="110"/>
      <c r="X41" s="110"/>
      <c r="Y41" s="110"/>
      <c r="Z41" s="110"/>
      <c r="AA41" s="110"/>
    </row>
    <row r="42" spans="1:31" s="1" customFormat="1" x14ac:dyDescent="0.25">
      <c r="I42" s="116"/>
      <c r="J42" s="116"/>
      <c r="K42" s="116"/>
      <c r="L42" s="116"/>
      <c r="M42" s="116"/>
      <c r="N42" s="116"/>
      <c r="P42" s="110"/>
      <c r="Q42" s="110"/>
      <c r="R42" s="110"/>
      <c r="S42" s="110"/>
      <c r="T42" s="110"/>
      <c r="U42" s="110"/>
      <c r="V42" s="110"/>
      <c r="W42" s="110"/>
      <c r="X42" s="110"/>
      <c r="Y42" s="110"/>
      <c r="Z42" s="110"/>
      <c r="AA42" s="110"/>
    </row>
    <row r="43" spans="1:31" s="1" customFormat="1" x14ac:dyDescent="0.25">
      <c r="I43" s="116"/>
      <c r="J43" s="116"/>
      <c r="K43" s="116"/>
      <c r="L43" s="116"/>
      <c r="M43" s="116"/>
      <c r="N43" s="116"/>
      <c r="P43" s="110"/>
      <c r="Q43" s="110"/>
      <c r="R43" s="110"/>
      <c r="S43" s="110"/>
      <c r="T43" s="110"/>
      <c r="U43" s="110"/>
      <c r="V43" s="110"/>
      <c r="W43" s="110"/>
      <c r="X43" s="110"/>
      <c r="Y43" s="110"/>
      <c r="Z43" s="110"/>
      <c r="AA43" s="110"/>
    </row>
    <row r="44" spans="1:31" s="1" customFormat="1" x14ac:dyDescent="0.25">
      <c r="I44" s="116"/>
      <c r="J44" s="116"/>
      <c r="K44" s="116"/>
      <c r="L44" s="116"/>
      <c r="M44" s="116"/>
      <c r="N44" s="116"/>
      <c r="P44" s="110"/>
      <c r="Q44" s="110"/>
      <c r="R44" s="110"/>
      <c r="S44" s="110"/>
      <c r="T44" s="110"/>
      <c r="U44" s="110"/>
      <c r="V44" s="110"/>
      <c r="W44" s="110"/>
      <c r="X44" s="110"/>
      <c r="Y44" s="110"/>
      <c r="Z44" s="110"/>
      <c r="AA44" s="110"/>
    </row>
    <row r="45" spans="1:31" s="1" customFormat="1" x14ac:dyDescent="0.25">
      <c r="I45" s="116"/>
      <c r="J45" s="116"/>
      <c r="K45" s="116"/>
      <c r="L45" s="116"/>
      <c r="M45" s="116"/>
      <c r="N45" s="116"/>
      <c r="P45" s="110"/>
      <c r="Q45" s="110"/>
      <c r="R45" s="110"/>
      <c r="S45" s="110"/>
      <c r="T45" s="110"/>
      <c r="U45" s="110"/>
      <c r="V45" s="110"/>
      <c r="W45" s="110"/>
      <c r="X45" s="110"/>
      <c r="Y45" s="110"/>
      <c r="Z45" s="110"/>
      <c r="AA45" s="110"/>
    </row>
    <row r="46" spans="1:31" s="1" customFormat="1" x14ac:dyDescent="0.25">
      <c r="I46" s="116"/>
      <c r="J46" s="116"/>
      <c r="K46" s="116"/>
      <c r="L46" s="116"/>
      <c r="M46" s="116"/>
      <c r="N46" s="116"/>
      <c r="P46" s="110"/>
      <c r="Q46" s="110"/>
      <c r="R46" s="110"/>
      <c r="S46" s="110"/>
      <c r="T46" s="110"/>
      <c r="U46" s="110"/>
      <c r="V46" s="110"/>
      <c r="W46" s="110"/>
      <c r="X46" s="110"/>
      <c r="Y46" s="110"/>
      <c r="Z46" s="110"/>
      <c r="AA46" s="110"/>
    </row>
    <row r="47" spans="1:31" s="1" customFormat="1" x14ac:dyDescent="0.25">
      <c r="I47" s="116"/>
      <c r="J47" s="116"/>
      <c r="K47" s="116"/>
      <c r="L47" s="116"/>
      <c r="M47" s="116"/>
      <c r="N47" s="116"/>
      <c r="P47" s="110"/>
      <c r="Q47" s="110"/>
      <c r="R47" s="110"/>
      <c r="S47" s="110"/>
      <c r="T47" s="110"/>
      <c r="U47" s="110"/>
      <c r="V47" s="110"/>
      <c r="W47" s="110"/>
      <c r="X47" s="110"/>
      <c r="Y47" s="110"/>
      <c r="Z47" s="110"/>
      <c r="AA47" s="110"/>
    </row>
    <row r="48" spans="1:31" s="1" customFormat="1" x14ac:dyDescent="0.25">
      <c r="I48" s="116"/>
      <c r="J48" s="116"/>
      <c r="K48" s="116"/>
      <c r="L48" s="116"/>
      <c r="M48" s="116"/>
      <c r="N48" s="116"/>
      <c r="P48" s="110"/>
      <c r="Q48" s="110"/>
      <c r="R48" s="110"/>
      <c r="S48" s="110"/>
      <c r="T48" s="110"/>
      <c r="U48" s="110"/>
      <c r="V48" s="110"/>
      <c r="W48" s="110"/>
      <c r="X48" s="110"/>
      <c r="Y48" s="110"/>
      <c r="Z48" s="110"/>
      <c r="AA48" s="110"/>
    </row>
    <row r="49" spans="9:27" s="1" customFormat="1" x14ac:dyDescent="0.25">
      <c r="I49" s="116"/>
      <c r="J49" s="116"/>
      <c r="K49" s="116"/>
      <c r="L49" s="116"/>
      <c r="M49" s="116"/>
      <c r="N49" s="116"/>
      <c r="P49" s="110"/>
      <c r="Q49" s="110"/>
      <c r="R49" s="110"/>
      <c r="S49" s="110"/>
      <c r="T49" s="110"/>
      <c r="U49" s="110"/>
      <c r="V49" s="110"/>
      <c r="W49" s="110"/>
      <c r="X49" s="110"/>
      <c r="Y49" s="110"/>
      <c r="Z49" s="110"/>
      <c r="AA49" s="110"/>
    </row>
    <row r="50" spans="9:27" s="1" customFormat="1" x14ac:dyDescent="0.25">
      <c r="I50" s="116"/>
      <c r="J50" s="116"/>
      <c r="K50" s="116"/>
      <c r="L50" s="116"/>
      <c r="M50" s="116"/>
      <c r="N50" s="116"/>
      <c r="P50" s="110"/>
      <c r="Q50" s="110"/>
      <c r="R50" s="110"/>
      <c r="S50" s="110"/>
      <c r="T50" s="110"/>
      <c r="U50" s="110"/>
      <c r="V50" s="110"/>
      <c r="W50" s="110"/>
      <c r="X50" s="110"/>
      <c r="Y50" s="110"/>
      <c r="Z50" s="110"/>
      <c r="AA50" s="110"/>
    </row>
    <row r="51" spans="9:27" s="1" customFormat="1" x14ac:dyDescent="0.25">
      <c r="I51" s="116"/>
      <c r="J51" s="116"/>
      <c r="K51" s="116"/>
      <c r="L51" s="116"/>
      <c r="M51" s="116"/>
      <c r="N51" s="116"/>
      <c r="P51" s="110"/>
      <c r="Q51" s="110"/>
      <c r="R51" s="110"/>
      <c r="S51" s="110"/>
      <c r="T51" s="110"/>
      <c r="U51" s="110"/>
      <c r="V51" s="110"/>
      <c r="W51" s="110"/>
      <c r="X51" s="110"/>
      <c r="Y51" s="110"/>
      <c r="Z51" s="110"/>
      <c r="AA51" s="110"/>
    </row>
    <row r="52" spans="9:27" s="1" customFormat="1" x14ac:dyDescent="0.25">
      <c r="I52" s="116"/>
      <c r="J52" s="116"/>
      <c r="K52" s="116"/>
      <c r="L52" s="116"/>
      <c r="M52" s="116"/>
      <c r="N52" s="116"/>
      <c r="P52" s="110"/>
      <c r="Q52" s="110"/>
      <c r="R52" s="110"/>
      <c r="S52" s="110"/>
      <c r="T52" s="110"/>
      <c r="U52" s="110"/>
      <c r="V52" s="110"/>
      <c r="W52" s="110"/>
      <c r="X52" s="110"/>
      <c r="Y52" s="110"/>
      <c r="Z52" s="110"/>
      <c r="AA52" s="110"/>
    </row>
    <row r="53" spans="9:27" s="1" customFormat="1" x14ac:dyDescent="0.25">
      <c r="I53" s="116"/>
      <c r="J53" s="116"/>
      <c r="K53" s="116"/>
      <c r="L53" s="116"/>
      <c r="M53" s="116"/>
      <c r="N53" s="116"/>
      <c r="P53" s="110"/>
      <c r="Q53" s="110"/>
      <c r="R53" s="110"/>
      <c r="S53" s="110"/>
      <c r="T53" s="110"/>
      <c r="U53" s="110"/>
      <c r="V53" s="110"/>
      <c r="W53" s="110"/>
      <c r="X53" s="110"/>
      <c r="Y53" s="110"/>
      <c r="Z53" s="110"/>
      <c r="AA53" s="110"/>
    </row>
    <row r="54" spans="9:27" s="1" customFormat="1" x14ac:dyDescent="0.25">
      <c r="I54" s="116"/>
      <c r="J54" s="116"/>
      <c r="K54" s="116"/>
      <c r="L54" s="116"/>
      <c r="M54" s="116"/>
      <c r="N54" s="116"/>
      <c r="P54" s="110"/>
      <c r="Q54" s="110"/>
      <c r="R54" s="110"/>
      <c r="S54" s="110"/>
      <c r="T54" s="110"/>
      <c r="U54" s="110"/>
      <c r="V54" s="110"/>
      <c r="W54" s="110"/>
      <c r="X54" s="110"/>
      <c r="Y54" s="110"/>
      <c r="Z54" s="110"/>
      <c r="AA54" s="110"/>
    </row>
    <row r="55" spans="9:27" s="1" customFormat="1" x14ac:dyDescent="0.25">
      <c r="I55" s="116"/>
      <c r="J55" s="116"/>
      <c r="K55" s="116"/>
      <c r="L55" s="116"/>
      <c r="M55" s="116"/>
      <c r="N55" s="116"/>
      <c r="P55" s="110"/>
      <c r="Q55" s="110"/>
      <c r="R55" s="110"/>
      <c r="S55" s="110"/>
      <c r="T55" s="110"/>
      <c r="U55" s="110"/>
      <c r="V55" s="110"/>
      <c r="W55" s="110"/>
      <c r="X55" s="110"/>
      <c r="Y55" s="110"/>
      <c r="Z55" s="110"/>
      <c r="AA55" s="110"/>
    </row>
    <row r="56" spans="9:27" s="1" customFormat="1" x14ac:dyDescent="0.25">
      <c r="I56" s="116"/>
      <c r="J56" s="116"/>
      <c r="K56" s="116"/>
      <c r="L56" s="116"/>
      <c r="M56" s="116"/>
      <c r="N56" s="116"/>
      <c r="P56" s="110"/>
      <c r="Q56" s="110"/>
      <c r="R56" s="110"/>
      <c r="S56" s="110"/>
      <c r="T56" s="110"/>
      <c r="U56" s="110"/>
      <c r="V56" s="110"/>
      <c r="W56" s="110"/>
      <c r="X56" s="110"/>
      <c r="Y56" s="110"/>
      <c r="Z56" s="110"/>
      <c r="AA56" s="110"/>
    </row>
    <row r="57" spans="9:27" s="1" customFormat="1" x14ac:dyDescent="0.25">
      <c r="I57" s="116"/>
      <c r="J57" s="116"/>
      <c r="K57" s="116"/>
      <c r="L57" s="116"/>
      <c r="M57" s="116"/>
      <c r="N57" s="116"/>
      <c r="P57" s="110"/>
      <c r="Q57" s="110"/>
      <c r="R57" s="110"/>
      <c r="S57" s="110"/>
      <c r="T57" s="110"/>
      <c r="U57" s="110"/>
      <c r="V57" s="110"/>
      <c r="W57" s="110"/>
      <c r="X57" s="110"/>
      <c r="Y57" s="110"/>
      <c r="Z57" s="110"/>
      <c r="AA57" s="110"/>
    </row>
    <row r="58" spans="9:27" s="1" customFormat="1" x14ac:dyDescent="0.25">
      <c r="I58" s="116"/>
      <c r="J58" s="116"/>
      <c r="K58" s="116"/>
      <c r="L58" s="116"/>
      <c r="M58" s="116"/>
      <c r="N58" s="116"/>
      <c r="P58" s="110"/>
      <c r="Q58" s="110"/>
      <c r="R58" s="110"/>
      <c r="S58" s="110"/>
      <c r="T58" s="110"/>
      <c r="U58" s="110"/>
      <c r="V58" s="110"/>
      <c r="W58" s="110"/>
      <c r="X58" s="110"/>
      <c r="Y58" s="110"/>
      <c r="Z58" s="110"/>
      <c r="AA58" s="110"/>
    </row>
    <row r="59" spans="9:27" s="1" customFormat="1" x14ac:dyDescent="0.25">
      <c r="I59" s="116"/>
      <c r="J59" s="116"/>
      <c r="K59" s="116"/>
      <c r="L59" s="116"/>
      <c r="M59" s="116"/>
      <c r="N59" s="116"/>
      <c r="P59" s="110"/>
      <c r="Q59" s="110"/>
      <c r="R59" s="110"/>
      <c r="S59" s="110"/>
      <c r="T59" s="110"/>
      <c r="U59" s="110"/>
      <c r="V59" s="110"/>
      <c r="W59" s="110"/>
      <c r="X59" s="110"/>
      <c r="Y59" s="110"/>
      <c r="Z59" s="110"/>
      <c r="AA59" s="110"/>
    </row>
    <row r="60" spans="9:27" s="1" customFormat="1" x14ac:dyDescent="0.25">
      <c r="I60" s="116"/>
      <c r="J60" s="116"/>
      <c r="K60" s="116"/>
      <c r="L60" s="116"/>
      <c r="M60" s="116"/>
      <c r="N60" s="116"/>
      <c r="P60" s="110"/>
      <c r="Q60" s="110"/>
      <c r="R60" s="110"/>
      <c r="S60" s="110"/>
      <c r="T60" s="110"/>
      <c r="U60" s="110"/>
      <c r="V60" s="110"/>
      <c r="W60" s="110"/>
      <c r="X60" s="110"/>
      <c r="Y60" s="110"/>
      <c r="Z60" s="110"/>
      <c r="AA60" s="110"/>
    </row>
    <row r="61" spans="9:27" s="1" customFormat="1" x14ac:dyDescent="0.25">
      <c r="I61" s="116"/>
      <c r="J61" s="116"/>
      <c r="K61" s="116"/>
      <c r="L61" s="116"/>
      <c r="M61" s="116"/>
      <c r="N61" s="116"/>
      <c r="P61" s="110"/>
      <c r="Q61" s="110"/>
      <c r="R61" s="110"/>
      <c r="S61" s="110"/>
      <c r="T61" s="110"/>
      <c r="U61" s="110"/>
      <c r="V61" s="110"/>
      <c r="W61" s="110"/>
      <c r="X61" s="110"/>
      <c r="Y61" s="110"/>
      <c r="Z61" s="110"/>
      <c r="AA61" s="110"/>
    </row>
    <row r="62" spans="9:27" s="1" customFormat="1" x14ac:dyDescent="0.25">
      <c r="I62" s="116"/>
      <c r="J62" s="116"/>
      <c r="K62" s="116"/>
      <c r="L62" s="116"/>
      <c r="M62" s="116"/>
      <c r="N62" s="116"/>
      <c r="P62" s="110"/>
      <c r="Q62" s="110"/>
      <c r="R62" s="110"/>
      <c r="S62" s="110"/>
      <c r="T62" s="110"/>
      <c r="U62" s="110"/>
      <c r="V62" s="110"/>
      <c r="W62" s="110"/>
      <c r="X62" s="110"/>
      <c r="Y62" s="110"/>
      <c r="Z62" s="110"/>
      <c r="AA62" s="110"/>
    </row>
    <row r="63" spans="9:27" s="1" customFormat="1" x14ac:dyDescent="0.25">
      <c r="I63" s="116"/>
      <c r="J63" s="116"/>
      <c r="K63" s="116"/>
      <c r="L63" s="116"/>
      <c r="M63" s="116"/>
      <c r="N63" s="116"/>
      <c r="P63" s="110"/>
      <c r="Q63" s="110"/>
      <c r="R63" s="110"/>
      <c r="S63" s="110"/>
      <c r="T63" s="110"/>
      <c r="U63" s="110"/>
      <c r="V63" s="110"/>
      <c r="W63" s="110"/>
      <c r="X63" s="110"/>
      <c r="Y63" s="110"/>
      <c r="Z63" s="110"/>
      <c r="AA63" s="110"/>
    </row>
    <row r="64" spans="9:27" s="1" customFormat="1" x14ac:dyDescent="0.25">
      <c r="I64" s="116"/>
      <c r="J64" s="116"/>
      <c r="K64" s="116"/>
      <c r="L64" s="116"/>
      <c r="M64" s="116"/>
      <c r="N64" s="116"/>
      <c r="P64" s="110"/>
      <c r="Q64" s="110"/>
      <c r="R64" s="110"/>
      <c r="S64" s="110"/>
      <c r="T64" s="110"/>
      <c r="U64" s="110"/>
      <c r="V64" s="110"/>
      <c r="W64" s="110"/>
      <c r="X64" s="110"/>
      <c r="Y64" s="110"/>
      <c r="Z64" s="110"/>
      <c r="AA64" s="110"/>
    </row>
    <row r="65" spans="9:27" s="1" customFormat="1" x14ac:dyDescent="0.25">
      <c r="I65" s="116"/>
      <c r="J65" s="116"/>
      <c r="K65" s="116"/>
      <c r="L65" s="116"/>
      <c r="M65" s="116"/>
      <c r="N65" s="116"/>
      <c r="P65" s="110"/>
      <c r="Q65" s="110"/>
      <c r="R65" s="110"/>
      <c r="S65" s="110"/>
      <c r="T65" s="110"/>
      <c r="U65" s="110"/>
      <c r="V65" s="110"/>
      <c r="W65" s="110"/>
      <c r="X65" s="110"/>
      <c r="Y65" s="110"/>
      <c r="Z65" s="110"/>
      <c r="AA65" s="110"/>
    </row>
    <row r="66" spans="9:27" s="1" customFormat="1" x14ac:dyDescent="0.25">
      <c r="I66" s="116"/>
      <c r="J66" s="116"/>
      <c r="K66" s="116"/>
      <c r="L66" s="116"/>
      <c r="M66" s="116"/>
      <c r="N66" s="116"/>
      <c r="P66" s="110"/>
      <c r="Q66" s="110"/>
      <c r="R66" s="110"/>
      <c r="S66" s="110"/>
      <c r="T66" s="110"/>
      <c r="U66" s="110"/>
      <c r="V66" s="110"/>
      <c r="W66" s="110"/>
      <c r="X66" s="110"/>
      <c r="Y66" s="110"/>
      <c r="Z66" s="110"/>
      <c r="AA66" s="110"/>
    </row>
    <row r="67" spans="9:27" s="1" customFormat="1" x14ac:dyDescent="0.25">
      <c r="I67" s="116"/>
      <c r="J67" s="116"/>
      <c r="K67" s="116"/>
      <c r="L67" s="116"/>
      <c r="M67" s="116"/>
      <c r="N67" s="116"/>
      <c r="P67" s="110"/>
      <c r="Q67" s="110"/>
      <c r="R67" s="110"/>
      <c r="S67" s="110"/>
      <c r="T67" s="110"/>
      <c r="U67" s="110"/>
      <c r="V67" s="110"/>
      <c r="W67" s="110"/>
      <c r="X67" s="110"/>
      <c r="Y67" s="110"/>
      <c r="Z67" s="110"/>
      <c r="AA67" s="110"/>
    </row>
    <row r="68" spans="9:27" s="1" customFormat="1" x14ac:dyDescent="0.25">
      <c r="I68" s="116"/>
      <c r="J68" s="116"/>
      <c r="K68" s="116"/>
      <c r="L68" s="116"/>
      <c r="M68" s="116"/>
      <c r="N68" s="116"/>
      <c r="P68" s="110"/>
      <c r="Q68" s="110"/>
      <c r="R68" s="110"/>
      <c r="S68" s="110"/>
      <c r="T68" s="110"/>
      <c r="U68" s="110"/>
      <c r="V68" s="110"/>
      <c r="W68" s="110"/>
      <c r="X68" s="110"/>
      <c r="Y68" s="110"/>
      <c r="Z68" s="110"/>
      <c r="AA68" s="110"/>
    </row>
    <row r="69" spans="9:27" s="1" customFormat="1" x14ac:dyDescent="0.25">
      <c r="I69" s="116"/>
      <c r="J69" s="116"/>
      <c r="K69" s="116"/>
      <c r="L69" s="116"/>
      <c r="M69" s="116"/>
      <c r="N69" s="116"/>
      <c r="P69" s="110"/>
      <c r="Q69" s="110"/>
      <c r="R69" s="110"/>
      <c r="S69" s="110"/>
      <c r="T69" s="110"/>
      <c r="U69" s="110"/>
      <c r="V69" s="110"/>
      <c r="W69" s="110"/>
      <c r="X69" s="110"/>
      <c r="Y69" s="110"/>
      <c r="Z69" s="110"/>
      <c r="AA69" s="110"/>
    </row>
    <row r="70" spans="9:27" s="1" customFormat="1" x14ac:dyDescent="0.25">
      <c r="I70" s="116"/>
      <c r="J70" s="116"/>
      <c r="K70" s="116"/>
      <c r="L70" s="116"/>
      <c r="M70" s="116"/>
      <c r="N70" s="116"/>
      <c r="P70" s="110"/>
      <c r="Q70" s="110"/>
      <c r="R70" s="110"/>
      <c r="S70" s="110"/>
      <c r="T70" s="110"/>
      <c r="U70" s="110"/>
      <c r="V70" s="110"/>
      <c r="W70" s="110"/>
      <c r="X70" s="110"/>
      <c r="Y70" s="110"/>
      <c r="Z70" s="110"/>
      <c r="AA70" s="110"/>
    </row>
    <row r="71" spans="9:27" s="1" customFormat="1" x14ac:dyDescent="0.25">
      <c r="I71" s="116"/>
      <c r="J71" s="116"/>
      <c r="K71" s="116"/>
      <c r="L71" s="116"/>
      <c r="M71" s="116"/>
      <c r="N71" s="116"/>
      <c r="P71" s="110"/>
      <c r="Q71" s="110"/>
      <c r="R71" s="110"/>
      <c r="S71" s="110"/>
      <c r="T71" s="110"/>
      <c r="U71" s="110"/>
      <c r="V71" s="110"/>
      <c r="W71" s="110"/>
      <c r="X71" s="110"/>
      <c r="Y71" s="110"/>
      <c r="Z71" s="110"/>
      <c r="AA71" s="110"/>
    </row>
    <row r="72" spans="9:27" s="1" customFormat="1" x14ac:dyDescent="0.25">
      <c r="I72" s="116"/>
      <c r="J72" s="116"/>
      <c r="K72" s="116"/>
      <c r="L72" s="116"/>
      <c r="M72" s="116"/>
      <c r="N72" s="116"/>
      <c r="P72" s="110"/>
      <c r="Q72" s="110"/>
      <c r="R72" s="110"/>
      <c r="S72" s="110"/>
      <c r="T72" s="110"/>
      <c r="U72" s="110"/>
      <c r="V72" s="110"/>
      <c r="W72" s="110"/>
      <c r="X72" s="110"/>
      <c r="Y72" s="110"/>
      <c r="Z72" s="110"/>
      <c r="AA72" s="110"/>
    </row>
    <row r="73" spans="9:27" s="1" customFormat="1" x14ac:dyDescent="0.25">
      <c r="I73" s="116"/>
      <c r="J73" s="116"/>
      <c r="K73" s="116"/>
      <c r="L73" s="116"/>
      <c r="M73" s="116"/>
      <c r="N73" s="116"/>
      <c r="P73" s="110"/>
      <c r="Q73" s="110"/>
      <c r="R73" s="110"/>
      <c r="S73" s="110"/>
      <c r="T73" s="110"/>
      <c r="U73" s="110"/>
      <c r="V73" s="110"/>
      <c r="W73" s="110"/>
      <c r="X73" s="110"/>
      <c r="Y73" s="110"/>
      <c r="Z73" s="110"/>
      <c r="AA73" s="110"/>
    </row>
    <row r="74" spans="9:27" s="1" customFormat="1" x14ac:dyDescent="0.25">
      <c r="I74" s="116"/>
      <c r="J74" s="116"/>
      <c r="K74" s="116"/>
      <c r="L74" s="116"/>
      <c r="M74" s="116"/>
      <c r="N74" s="116"/>
      <c r="P74" s="110"/>
      <c r="Q74" s="110"/>
      <c r="R74" s="110"/>
      <c r="S74" s="110"/>
      <c r="T74" s="110"/>
      <c r="U74" s="110"/>
      <c r="V74" s="110"/>
      <c r="W74" s="110"/>
      <c r="X74" s="110"/>
      <c r="Y74" s="110"/>
      <c r="Z74" s="110"/>
      <c r="AA74" s="110"/>
    </row>
    <row r="75" spans="9:27" s="1" customFormat="1" x14ac:dyDescent="0.25">
      <c r="I75" s="116"/>
      <c r="J75" s="116"/>
      <c r="K75" s="116"/>
      <c r="L75" s="116"/>
      <c r="M75" s="116"/>
      <c r="N75" s="116"/>
      <c r="P75" s="110"/>
      <c r="Q75" s="110"/>
      <c r="R75" s="110"/>
      <c r="S75" s="110"/>
      <c r="T75" s="110"/>
      <c r="U75" s="110"/>
      <c r="V75" s="110"/>
      <c r="W75" s="110"/>
      <c r="X75" s="110"/>
      <c r="Y75" s="110"/>
      <c r="Z75" s="110"/>
      <c r="AA75" s="110"/>
    </row>
    <row r="76" spans="9:27" s="1" customFormat="1" x14ac:dyDescent="0.25">
      <c r="I76" s="116"/>
      <c r="J76" s="116"/>
      <c r="K76" s="116"/>
      <c r="L76" s="116"/>
      <c r="M76" s="116"/>
      <c r="N76" s="116"/>
      <c r="P76" s="110"/>
      <c r="Q76" s="110"/>
      <c r="R76" s="110"/>
      <c r="S76" s="110"/>
      <c r="T76" s="110"/>
      <c r="U76" s="110"/>
      <c r="V76" s="110"/>
      <c r="W76" s="110"/>
      <c r="X76" s="110"/>
      <c r="Y76" s="110"/>
      <c r="Z76" s="110"/>
      <c r="AA76" s="110"/>
    </row>
    <row r="77" spans="9:27" s="1" customFormat="1" x14ac:dyDescent="0.25">
      <c r="I77" s="116"/>
      <c r="J77" s="116"/>
      <c r="K77" s="116"/>
      <c r="L77" s="116"/>
      <c r="M77" s="116"/>
      <c r="N77" s="116"/>
      <c r="P77" s="110"/>
      <c r="Q77" s="110"/>
      <c r="R77" s="110"/>
      <c r="S77" s="110"/>
      <c r="T77" s="110"/>
      <c r="U77" s="110"/>
      <c r="V77" s="110"/>
      <c r="W77" s="110"/>
      <c r="X77" s="110"/>
      <c r="Y77" s="110"/>
      <c r="Z77" s="110"/>
      <c r="AA77" s="110"/>
    </row>
    <row r="78" spans="9:27" s="1" customFormat="1" x14ac:dyDescent="0.25">
      <c r="I78" s="116"/>
      <c r="J78" s="116"/>
      <c r="K78" s="116"/>
      <c r="L78" s="116"/>
      <c r="M78" s="116"/>
      <c r="N78" s="116"/>
      <c r="P78" s="110"/>
      <c r="Q78" s="110"/>
      <c r="R78" s="110"/>
      <c r="S78" s="110"/>
      <c r="T78" s="110"/>
      <c r="U78" s="110"/>
      <c r="V78" s="110"/>
      <c r="W78" s="110"/>
      <c r="X78" s="110"/>
      <c r="Y78" s="110"/>
      <c r="Z78" s="110"/>
      <c r="AA78" s="110"/>
    </row>
    <row r="79" spans="9:27" s="1" customFormat="1" x14ac:dyDescent="0.25">
      <c r="I79" s="116"/>
      <c r="J79" s="116"/>
      <c r="K79" s="116"/>
      <c r="L79" s="116"/>
      <c r="M79" s="116"/>
      <c r="N79" s="116"/>
      <c r="P79" s="110"/>
      <c r="Q79" s="110"/>
      <c r="R79" s="110"/>
      <c r="S79" s="110"/>
      <c r="T79" s="110"/>
      <c r="U79" s="110"/>
      <c r="V79" s="110"/>
      <c r="W79" s="110"/>
      <c r="X79" s="110"/>
      <c r="Y79" s="110"/>
      <c r="Z79" s="110"/>
      <c r="AA79" s="110"/>
    </row>
    <row r="80" spans="9:27" s="1" customFormat="1" x14ac:dyDescent="0.25">
      <c r="I80" s="116"/>
      <c r="J80" s="116"/>
      <c r="K80" s="116"/>
      <c r="L80" s="116"/>
      <c r="M80" s="116"/>
      <c r="N80" s="116"/>
      <c r="P80" s="110"/>
      <c r="Q80" s="110"/>
      <c r="R80" s="110"/>
      <c r="S80" s="110"/>
      <c r="T80" s="110"/>
      <c r="U80" s="110"/>
      <c r="V80" s="110"/>
      <c r="W80" s="110"/>
      <c r="X80" s="110"/>
      <c r="Y80" s="110"/>
      <c r="Z80" s="110"/>
      <c r="AA80" s="110"/>
    </row>
    <row r="81" spans="9:27" s="1" customFormat="1" x14ac:dyDescent="0.25">
      <c r="I81" s="116"/>
      <c r="J81" s="116"/>
      <c r="K81" s="116"/>
      <c r="L81" s="116"/>
      <c r="M81" s="116"/>
      <c r="N81" s="116"/>
      <c r="P81" s="110"/>
      <c r="Q81" s="110"/>
      <c r="R81" s="110"/>
      <c r="S81" s="110"/>
      <c r="T81" s="110"/>
      <c r="U81" s="110"/>
      <c r="V81" s="110"/>
      <c r="W81" s="110"/>
      <c r="X81" s="110"/>
      <c r="Y81" s="110"/>
      <c r="Z81" s="110"/>
      <c r="AA81" s="110"/>
    </row>
    <row r="82" spans="9:27" s="1" customFormat="1" x14ac:dyDescent="0.25">
      <c r="I82" s="116"/>
      <c r="J82" s="116"/>
      <c r="K82" s="116"/>
      <c r="L82" s="116"/>
      <c r="M82" s="116"/>
      <c r="N82" s="116"/>
      <c r="P82" s="110"/>
      <c r="Q82" s="110"/>
      <c r="R82" s="110"/>
      <c r="S82" s="110"/>
      <c r="T82" s="110"/>
      <c r="U82" s="110"/>
      <c r="V82" s="110"/>
      <c r="W82" s="110"/>
      <c r="X82" s="110"/>
      <c r="Y82" s="110"/>
      <c r="Z82" s="110"/>
      <c r="AA82" s="110"/>
    </row>
    <row r="83" spans="9:27" s="1" customFormat="1" x14ac:dyDescent="0.25">
      <c r="I83" s="116"/>
      <c r="J83" s="116"/>
      <c r="K83" s="116"/>
      <c r="L83" s="116"/>
      <c r="M83" s="116"/>
      <c r="N83" s="116"/>
      <c r="P83" s="110"/>
      <c r="Q83" s="110"/>
      <c r="R83" s="110"/>
      <c r="S83" s="110"/>
      <c r="T83" s="110"/>
      <c r="U83" s="110"/>
      <c r="V83" s="110"/>
      <c r="W83" s="110"/>
      <c r="X83" s="110"/>
      <c r="Y83" s="110"/>
      <c r="Z83" s="110"/>
      <c r="AA83" s="110"/>
    </row>
    <row r="84" spans="9:27" s="1" customFormat="1" x14ac:dyDescent="0.25">
      <c r="I84" s="116"/>
      <c r="J84" s="116"/>
      <c r="K84" s="116"/>
      <c r="L84" s="116"/>
      <c r="M84" s="116"/>
      <c r="N84" s="116"/>
      <c r="P84" s="110"/>
      <c r="Q84" s="110"/>
      <c r="R84" s="110"/>
      <c r="S84" s="110"/>
      <c r="T84" s="110"/>
      <c r="U84" s="110"/>
      <c r="V84" s="110"/>
      <c r="W84" s="110"/>
      <c r="X84" s="110"/>
      <c r="Y84" s="110"/>
      <c r="Z84" s="110"/>
      <c r="AA84" s="110"/>
    </row>
    <row r="85" spans="9:27" s="1" customFormat="1" x14ac:dyDescent="0.25">
      <c r="I85" s="116"/>
      <c r="J85" s="116"/>
      <c r="K85" s="116"/>
      <c r="L85" s="116"/>
      <c r="M85" s="116"/>
      <c r="N85" s="116"/>
      <c r="P85" s="110"/>
      <c r="Q85" s="110"/>
      <c r="R85" s="110"/>
      <c r="S85" s="110"/>
      <c r="T85" s="110"/>
      <c r="U85" s="110"/>
      <c r="V85" s="110"/>
      <c r="W85" s="110"/>
      <c r="X85" s="110"/>
      <c r="Y85" s="110"/>
      <c r="Z85" s="110"/>
      <c r="AA85" s="110"/>
    </row>
    <row r="86" spans="9:27" s="1" customFormat="1" x14ac:dyDescent="0.25">
      <c r="I86" s="116"/>
      <c r="J86" s="116"/>
      <c r="K86" s="116"/>
      <c r="L86" s="116"/>
      <c r="M86" s="116"/>
      <c r="N86" s="116"/>
      <c r="P86" s="110"/>
      <c r="Q86" s="110"/>
      <c r="R86" s="110"/>
      <c r="S86" s="110"/>
      <c r="T86" s="110"/>
      <c r="U86" s="110"/>
      <c r="V86" s="110"/>
      <c r="W86" s="110"/>
      <c r="X86" s="110"/>
      <c r="Y86" s="110"/>
      <c r="Z86" s="110"/>
      <c r="AA86" s="110"/>
    </row>
    <row r="87" spans="9:27" s="1" customFormat="1" x14ac:dyDescent="0.25">
      <c r="I87" s="116"/>
      <c r="J87" s="116"/>
      <c r="K87" s="116"/>
      <c r="L87" s="116"/>
      <c r="M87" s="116"/>
      <c r="N87" s="116"/>
      <c r="P87" s="110"/>
      <c r="Q87" s="110"/>
      <c r="R87" s="110"/>
      <c r="S87" s="110"/>
      <c r="T87" s="110"/>
      <c r="U87" s="110"/>
      <c r="V87" s="110"/>
      <c r="W87" s="110"/>
      <c r="X87" s="110"/>
      <c r="Y87" s="110"/>
      <c r="Z87" s="110"/>
      <c r="AA87" s="110"/>
    </row>
    <row r="88" spans="9:27" s="1" customFormat="1" x14ac:dyDescent="0.25">
      <c r="I88" s="116"/>
      <c r="J88" s="116"/>
      <c r="K88" s="116"/>
      <c r="L88" s="116"/>
      <c r="M88" s="116"/>
      <c r="N88" s="116"/>
    </row>
    <row r="89" spans="9:27" s="1" customFormat="1" x14ac:dyDescent="0.25">
      <c r="I89" s="116"/>
      <c r="J89" s="116"/>
      <c r="K89" s="116"/>
      <c r="L89" s="116"/>
      <c r="M89" s="116"/>
      <c r="N89" s="116"/>
    </row>
    <row r="90" spans="9:27" s="1" customFormat="1" x14ac:dyDescent="0.25">
      <c r="I90" s="116"/>
      <c r="J90" s="116"/>
      <c r="K90" s="116"/>
      <c r="L90" s="116"/>
      <c r="M90" s="116"/>
      <c r="N90" s="116"/>
    </row>
    <row r="91" spans="9:27" s="1" customFormat="1" x14ac:dyDescent="0.25">
      <c r="I91" s="116"/>
      <c r="J91" s="116"/>
      <c r="K91" s="116"/>
      <c r="L91" s="116"/>
      <c r="M91" s="116"/>
      <c r="N91" s="116"/>
    </row>
  </sheetData>
  <sheetProtection sheet="1" objects="1" scenarios="1" selectLockedCells="1"/>
  <mergeCells count="30">
    <mergeCell ref="A29:A33"/>
    <mergeCell ref="A27:A28"/>
    <mergeCell ref="E23:F23"/>
    <mergeCell ref="E24:F24"/>
    <mergeCell ref="E25:F25"/>
    <mergeCell ref="E26:F26"/>
    <mergeCell ref="H4:H17"/>
    <mergeCell ref="A4:A8"/>
    <mergeCell ref="B5:C5"/>
    <mergeCell ref="E5:F5"/>
    <mergeCell ref="H27:H28"/>
    <mergeCell ref="H18:H26"/>
    <mergeCell ref="E21:F21"/>
    <mergeCell ref="E22:F22"/>
    <mergeCell ref="I1:R2"/>
    <mergeCell ref="A36:A37"/>
    <mergeCell ref="H36:H37"/>
    <mergeCell ref="I38:J38"/>
    <mergeCell ref="H29:H33"/>
    <mergeCell ref="A38:H38"/>
    <mergeCell ref="A34:A35"/>
    <mergeCell ref="H34:H35"/>
    <mergeCell ref="A1:H1"/>
    <mergeCell ref="A2:H2"/>
    <mergeCell ref="A18:A19"/>
    <mergeCell ref="E7:F7"/>
    <mergeCell ref="B3:F3"/>
    <mergeCell ref="B7:D7"/>
    <mergeCell ref="B18:D19"/>
    <mergeCell ref="E18:F20"/>
  </mergeCells>
  <conditionalFormatting sqref="A38">
    <cfRule type="containsText" dxfId="11" priority="6" operator="containsText" text="NOTE">
      <formula>NOT(ISERROR(SEARCH("NOTE",A38)))</formula>
    </cfRule>
  </conditionalFormatting>
  <conditionalFormatting sqref="E9:F17">
    <cfRule type="expression" dxfId="10" priority="22">
      <formula>$G9="Not Applicable"</formula>
    </cfRule>
  </conditionalFormatting>
  <conditionalFormatting sqref="I38">
    <cfRule type="containsText" dxfId="9" priority="1" operator="containsText" text="NOTE">
      <formula>NOT(ISERROR(SEARCH("NOTE",I38)))</formula>
    </cfRule>
  </conditionalFormatting>
  <pageMargins left="0.7" right="0.7" top="0.75" bottom="0.75" header="0.3" footer="0.3"/>
  <pageSetup scale="78" fitToHeight="0" orientation="landscape" r:id="rId1"/>
  <headerFooter>
    <oddFooter>&amp;CFamily Planning HIV Integration Tool &amp;P</oddFooter>
  </headerFooter>
  <rowBreaks count="1" manualBreakCount="1">
    <brk id="17"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21516" r:id="rId4" name="Group Box 12">
              <controlPr defaultSize="0" autoFill="0" autoPict="0">
                <anchor moveWithCells="1">
                  <from>
                    <xdr:col>0</xdr:col>
                    <xdr:colOff>0</xdr:colOff>
                    <xdr:row>26</xdr:row>
                    <xdr:rowOff>0</xdr:rowOff>
                  </from>
                  <to>
                    <xdr:col>6</xdr:col>
                    <xdr:colOff>1066800</xdr:colOff>
                    <xdr:row>28</xdr:row>
                    <xdr:rowOff>0</xdr:rowOff>
                  </to>
                </anchor>
              </controlPr>
            </control>
          </mc:Choice>
        </mc:AlternateContent>
        <mc:AlternateContent xmlns:mc="http://schemas.openxmlformats.org/markup-compatibility/2006">
          <mc:Choice Requires="x14">
            <control shapeId="21517" r:id="rId5" name="Option Button 13">
              <controlPr defaultSize="0" autoFill="0" autoLine="0" autoPict="0">
                <anchor moveWithCells="1">
                  <from>
                    <xdr:col>1</xdr:col>
                    <xdr:colOff>257175</xdr:colOff>
                    <xdr:row>8</xdr:row>
                    <xdr:rowOff>66675</xdr:rowOff>
                  </from>
                  <to>
                    <xdr:col>1</xdr:col>
                    <xdr:colOff>457200</xdr:colOff>
                    <xdr:row>8</xdr:row>
                    <xdr:rowOff>219075</xdr:rowOff>
                  </to>
                </anchor>
              </controlPr>
            </control>
          </mc:Choice>
        </mc:AlternateContent>
        <mc:AlternateContent xmlns:mc="http://schemas.openxmlformats.org/markup-compatibility/2006">
          <mc:Choice Requires="x14">
            <control shapeId="21518" r:id="rId6" name="Option Button 14">
              <controlPr defaultSize="0" autoFill="0" autoLine="0" autoPict="0">
                <anchor moveWithCells="1">
                  <from>
                    <xdr:col>2</xdr:col>
                    <xdr:colOff>257175</xdr:colOff>
                    <xdr:row>8</xdr:row>
                    <xdr:rowOff>66675</xdr:rowOff>
                  </from>
                  <to>
                    <xdr:col>2</xdr:col>
                    <xdr:colOff>495300</xdr:colOff>
                    <xdr:row>8</xdr:row>
                    <xdr:rowOff>228600</xdr:rowOff>
                  </to>
                </anchor>
              </controlPr>
            </control>
          </mc:Choice>
        </mc:AlternateContent>
        <mc:AlternateContent xmlns:mc="http://schemas.openxmlformats.org/markup-compatibility/2006">
          <mc:Choice Requires="x14">
            <control shapeId="21519" r:id="rId7" name="Option Button 15">
              <controlPr defaultSize="0" autoFill="0" autoLine="0" autoPict="0">
                <anchor moveWithCells="1">
                  <from>
                    <xdr:col>1</xdr:col>
                    <xdr:colOff>257175</xdr:colOff>
                    <xdr:row>9</xdr:row>
                    <xdr:rowOff>66675</xdr:rowOff>
                  </from>
                  <to>
                    <xdr:col>1</xdr:col>
                    <xdr:colOff>457200</xdr:colOff>
                    <xdr:row>9</xdr:row>
                    <xdr:rowOff>219075</xdr:rowOff>
                  </to>
                </anchor>
              </controlPr>
            </control>
          </mc:Choice>
        </mc:AlternateContent>
        <mc:AlternateContent xmlns:mc="http://schemas.openxmlformats.org/markup-compatibility/2006">
          <mc:Choice Requires="x14">
            <control shapeId="21520" r:id="rId8" name="Option Button 16">
              <controlPr defaultSize="0" autoFill="0" autoLine="0" autoPict="0">
                <anchor moveWithCells="1">
                  <from>
                    <xdr:col>2</xdr:col>
                    <xdr:colOff>257175</xdr:colOff>
                    <xdr:row>9</xdr:row>
                    <xdr:rowOff>66675</xdr:rowOff>
                  </from>
                  <to>
                    <xdr:col>2</xdr:col>
                    <xdr:colOff>495300</xdr:colOff>
                    <xdr:row>9</xdr:row>
                    <xdr:rowOff>228600</xdr:rowOff>
                  </to>
                </anchor>
              </controlPr>
            </control>
          </mc:Choice>
        </mc:AlternateContent>
        <mc:AlternateContent xmlns:mc="http://schemas.openxmlformats.org/markup-compatibility/2006">
          <mc:Choice Requires="x14">
            <control shapeId="21521" r:id="rId9" name="Option Button 17">
              <controlPr defaultSize="0" autoFill="0" autoLine="0" autoPict="0">
                <anchor moveWithCells="1">
                  <from>
                    <xdr:col>1</xdr:col>
                    <xdr:colOff>257175</xdr:colOff>
                    <xdr:row>10</xdr:row>
                    <xdr:rowOff>66675</xdr:rowOff>
                  </from>
                  <to>
                    <xdr:col>1</xdr:col>
                    <xdr:colOff>457200</xdr:colOff>
                    <xdr:row>10</xdr:row>
                    <xdr:rowOff>228600</xdr:rowOff>
                  </to>
                </anchor>
              </controlPr>
            </control>
          </mc:Choice>
        </mc:AlternateContent>
        <mc:AlternateContent xmlns:mc="http://schemas.openxmlformats.org/markup-compatibility/2006">
          <mc:Choice Requires="x14">
            <control shapeId="21522" r:id="rId10" name="Option Button 18">
              <controlPr defaultSize="0" autoFill="0" autoLine="0" autoPict="0">
                <anchor moveWithCells="1">
                  <from>
                    <xdr:col>2</xdr:col>
                    <xdr:colOff>257175</xdr:colOff>
                    <xdr:row>10</xdr:row>
                    <xdr:rowOff>66675</xdr:rowOff>
                  </from>
                  <to>
                    <xdr:col>2</xdr:col>
                    <xdr:colOff>495300</xdr:colOff>
                    <xdr:row>10</xdr:row>
                    <xdr:rowOff>238125</xdr:rowOff>
                  </to>
                </anchor>
              </controlPr>
            </control>
          </mc:Choice>
        </mc:AlternateContent>
        <mc:AlternateContent xmlns:mc="http://schemas.openxmlformats.org/markup-compatibility/2006">
          <mc:Choice Requires="x14">
            <control shapeId="21523" r:id="rId11" name="Option Button 19">
              <controlPr defaultSize="0" autoFill="0" autoLine="0" autoPict="0">
                <anchor moveWithCells="1">
                  <from>
                    <xdr:col>1</xdr:col>
                    <xdr:colOff>257175</xdr:colOff>
                    <xdr:row>12</xdr:row>
                    <xdr:rowOff>66675</xdr:rowOff>
                  </from>
                  <to>
                    <xdr:col>1</xdr:col>
                    <xdr:colOff>457200</xdr:colOff>
                    <xdr:row>12</xdr:row>
                    <xdr:rowOff>228600</xdr:rowOff>
                  </to>
                </anchor>
              </controlPr>
            </control>
          </mc:Choice>
        </mc:AlternateContent>
        <mc:AlternateContent xmlns:mc="http://schemas.openxmlformats.org/markup-compatibility/2006">
          <mc:Choice Requires="x14">
            <control shapeId="21524" r:id="rId12" name="Option Button 20">
              <controlPr defaultSize="0" autoFill="0" autoLine="0" autoPict="0">
                <anchor moveWithCells="1">
                  <from>
                    <xdr:col>2</xdr:col>
                    <xdr:colOff>257175</xdr:colOff>
                    <xdr:row>12</xdr:row>
                    <xdr:rowOff>66675</xdr:rowOff>
                  </from>
                  <to>
                    <xdr:col>2</xdr:col>
                    <xdr:colOff>495300</xdr:colOff>
                    <xdr:row>12</xdr:row>
                    <xdr:rowOff>238125</xdr:rowOff>
                  </to>
                </anchor>
              </controlPr>
            </control>
          </mc:Choice>
        </mc:AlternateContent>
        <mc:AlternateContent xmlns:mc="http://schemas.openxmlformats.org/markup-compatibility/2006">
          <mc:Choice Requires="x14">
            <control shapeId="21525" r:id="rId13" name="Option Button 21">
              <controlPr defaultSize="0" autoFill="0" autoLine="0" autoPict="0">
                <anchor moveWithCells="1">
                  <from>
                    <xdr:col>1</xdr:col>
                    <xdr:colOff>257175</xdr:colOff>
                    <xdr:row>13</xdr:row>
                    <xdr:rowOff>47625</xdr:rowOff>
                  </from>
                  <to>
                    <xdr:col>1</xdr:col>
                    <xdr:colOff>457200</xdr:colOff>
                    <xdr:row>13</xdr:row>
                    <xdr:rowOff>219075</xdr:rowOff>
                  </to>
                </anchor>
              </controlPr>
            </control>
          </mc:Choice>
        </mc:AlternateContent>
        <mc:AlternateContent xmlns:mc="http://schemas.openxmlformats.org/markup-compatibility/2006">
          <mc:Choice Requires="x14">
            <control shapeId="21526" r:id="rId14" name="Option Button 22">
              <controlPr defaultSize="0" autoFill="0" autoLine="0" autoPict="0">
                <anchor moveWithCells="1">
                  <from>
                    <xdr:col>2</xdr:col>
                    <xdr:colOff>257175</xdr:colOff>
                    <xdr:row>13</xdr:row>
                    <xdr:rowOff>47625</xdr:rowOff>
                  </from>
                  <to>
                    <xdr:col>2</xdr:col>
                    <xdr:colOff>495300</xdr:colOff>
                    <xdr:row>13</xdr:row>
                    <xdr:rowOff>219075</xdr:rowOff>
                  </to>
                </anchor>
              </controlPr>
            </control>
          </mc:Choice>
        </mc:AlternateContent>
        <mc:AlternateContent xmlns:mc="http://schemas.openxmlformats.org/markup-compatibility/2006">
          <mc:Choice Requires="x14">
            <control shapeId="21527" r:id="rId15" name="Option Button 23">
              <controlPr defaultSize="0" autoFill="0" autoLine="0" autoPict="0">
                <anchor moveWithCells="1">
                  <from>
                    <xdr:col>1</xdr:col>
                    <xdr:colOff>257175</xdr:colOff>
                    <xdr:row>14</xdr:row>
                    <xdr:rowOff>47625</xdr:rowOff>
                  </from>
                  <to>
                    <xdr:col>1</xdr:col>
                    <xdr:colOff>457200</xdr:colOff>
                    <xdr:row>14</xdr:row>
                    <xdr:rowOff>219075</xdr:rowOff>
                  </to>
                </anchor>
              </controlPr>
            </control>
          </mc:Choice>
        </mc:AlternateContent>
        <mc:AlternateContent xmlns:mc="http://schemas.openxmlformats.org/markup-compatibility/2006">
          <mc:Choice Requires="x14">
            <control shapeId="21528" r:id="rId16" name="Option Button 24">
              <controlPr defaultSize="0" autoFill="0" autoLine="0" autoPict="0">
                <anchor moveWithCells="1">
                  <from>
                    <xdr:col>2</xdr:col>
                    <xdr:colOff>257175</xdr:colOff>
                    <xdr:row>14</xdr:row>
                    <xdr:rowOff>47625</xdr:rowOff>
                  </from>
                  <to>
                    <xdr:col>2</xdr:col>
                    <xdr:colOff>495300</xdr:colOff>
                    <xdr:row>14</xdr:row>
                    <xdr:rowOff>219075</xdr:rowOff>
                  </to>
                </anchor>
              </controlPr>
            </control>
          </mc:Choice>
        </mc:AlternateContent>
        <mc:AlternateContent xmlns:mc="http://schemas.openxmlformats.org/markup-compatibility/2006">
          <mc:Choice Requires="x14">
            <control shapeId="21529" r:id="rId17" name="Option Button 25">
              <controlPr defaultSize="0" autoFill="0" autoLine="0" autoPict="0">
                <anchor moveWithCells="1">
                  <from>
                    <xdr:col>1</xdr:col>
                    <xdr:colOff>257175</xdr:colOff>
                    <xdr:row>15</xdr:row>
                    <xdr:rowOff>66675</xdr:rowOff>
                  </from>
                  <to>
                    <xdr:col>1</xdr:col>
                    <xdr:colOff>457200</xdr:colOff>
                    <xdr:row>15</xdr:row>
                    <xdr:rowOff>219075</xdr:rowOff>
                  </to>
                </anchor>
              </controlPr>
            </control>
          </mc:Choice>
        </mc:AlternateContent>
        <mc:AlternateContent xmlns:mc="http://schemas.openxmlformats.org/markup-compatibility/2006">
          <mc:Choice Requires="x14">
            <control shapeId="21530" r:id="rId18" name="Option Button 26">
              <controlPr defaultSize="0" autoFill="0" autoLine="0" autoPict="0">
                <anchor moveWithCells="1">
                  <from>
                    <xdr:col>2</xdr:col>
                    <xdr:colOff>257175</xdr:colOff>
                    <xdr:row>15</xdr:row>
                    <xdr:rowOff>66675</xdr:rowOff>
                  </from>
                  <to>
                    <xdr:col>2</xdr:col>
                    <xdr:colOff>495300</xdr:colOff>
                    <xdr:row>15</xdr:row>
                    <xdr:rowOff>228600</xdr:rowOff>
                  </to>
                </anchor>
              </controlPr>
            </control>
          </mc:Choice>
        </mc:AlternateContent>
        <mc:AlternateContent xmlns:mc="http://schemas.openxmlformats.org/markup-compatibility/2006">
          <mc:Choice Requires="x14">
            <control shapeId="21531" r:id="rId19" name="Option Button 27">
              <controlPr defaultSize="0" autoFill="0" autoLine="0" autoPict="0">
                <anchor moveWithCells="1">
                  <from>
                    <xdr:col>1</xdr:col>
                    <xdr:colOff>257175</xdr:colOff>
                    <xdr:row>16</xdr:row>
                    <xdr:rowOff>66675</xdr:rowOff>
                  </from>
                  <to>
                    <xdr:col>1</xdr:col>
                    <xdr:colOff>457200</xdr:colOff>
                    <xdr:row>16</xdr:row>
                    <xdr:rowOff>219075</xdr:rowOff>
                  </to>
                </anchor>
              </controlPr>
            </control>
          </mc:Choice>
        </mc:AlternateContent>
        <mc:AlternateContent xmlns:mc="http://schemas.openxmlformats.org/markup-compatibility/2006">
          <mc:Choice Requires="x14">
            <control shapeId="21532" r:id="rId20" name="Option Button 28">
              <controlPr defaultSize="0" autoFill="0" autoLine="0" autoPict="0">
                <anchor moveWithCells="1">
                  <from>
                    <xdr:col>2</xdr:col>
                    <xdr:colOff>257175</xdr:colOff>
                    <xdr:row>16</xdr:row>
                    <xdr:rowOff>66675</xdr:rowOff>
                  </from>
                  <to>
                    <xdr:col>2</xdr:col>
                    <xdr:colOff>495300</xdr:colOff>
                    <xdr:row>16</xdr:row>
                    <xdr:rowOff>228600</xdr:rowOff>
                  </to>
                </anchor>
              </controlPr>
            </control>
          </mc:Choice>
        </mc:AlternateContent>
        <mc:AlternateContent xmlns:mc="http://schemas.openxmlformats.org/markup-compatibility/2006">
          <mc:Choice Requires="x14">
            <control shapeId="21533" r:id="rId21" name="Option Button 29">
              <controlPr defaultSize="0" autoFill="0" autoLine="0" autoPict="0">
                <anchor moveWithCells="1">
                  <from>
                    <xdr:col>4</xdr:col>
                    <xdr:colOff>257175</xdr:colOff>
                    <xdr:row>8</xdr:row>
                    <xdr:rowOff>66675</xdr:rowOff>
                  </from>
                  <to>
                    <xdr:col>4</xdr:col>
                    <xdr:colOff>457200</xdr:colOff>
                    <xdr:row>8</xdr:row>
                    <xdr:rowOff>219075</xdr:rowOff>
                  </to>
                </anchor>
              </controlPr>
            </control>
          </mc:Choice>
        </mc:AlternateContent>
        <mc:AlternateContent xmlns:mc="http://schemas.openxmlformats.org/markup-compatibility/2006">
          <mc:Choice Requires="x14">
            <control shapeId="21534" r:id="rId22" name="Option Button 30">
              <controlPr defaultSize="0" autoFill="0" autoLine="0" autoPict="0">
                <anchor moveWithCells="1">
                  <from>
                    <xdr:col>5</xdr:col>
                    <xdr:colOff>257175</xdr:colOff>
                    <xdr:row>8</xdr:row>
                    <xdr:rowOff>66675</xdr:rowOff>
                  </from>
                  <to>
                    <xdr:col>5</xdr:col>
                    <xdr:colOff>495300</xdr:colOff>
                    <xdr:row>8</xdr:row>
                    <xdr:rowOff>228600</xdr:rowOff>
                  </to>
                </anchor>
              </controlPr>
            </control>
          </mc:Choice>
        </mc:AlternateContent>
        <mc:AlternateContent xmlns:mc="http://schemas.openxmlformats.org/markup-compatibility/2006">
          <mc:Choice Requires="x14">
            <control shapeId="21535" r:id="rId23" name="Option Button 31">
              <controlPr defaultSize="0" autoFill="0" autoLine="0" autoPict="0">
                <anchor moveWithCells="1">
                  <from>
                    <xdr:col>4</xdr:col>
                    <xdr:colOff>257175</xdr:colOff>
                    <xdr:row>9</xdr:row>
                    <xdr:rowOff>66675</xdr:rowOff>
                  </from>
                  <to>
                    <xdr:col>4</xdr:col>
                    <xdr:colOff>457200</xdr:colOff>
                    <xdr:row>9</xdr:row>
                    <xdr:rowOff>219075</xdr:rowOff>
                  </to>
                </anchor>
              </controlPr>
            </control>
          </mc:Choice>
        </mc:AlternateContent>
        <mc:AlternateContent xmlns:mc="http://schemas.openxmlformats.org/markup-compatibility/2006">
          <mc:Choice Requires="x14">
            <control shapeId="21536" r:id="rId24" name="Option Button 32">
              <controlPr defaultSize="0" autoFill="0" autoLine="0" autoPict="0">
                <anchor moveWithCells="1">
                  <from>
                    <xdr:col>5</xdr:col>
                    <xdr:colOff>257175</xdr:colOff>
                    <xdr:row>9</xdr:row>
                    <xdr:rowOff>66675</xdr:rowOff>
                  </from>
                  <to>
                    <xdr:col>5</xdr:col>
                    <xdr:colOff>495300</xdr:colOff>
                    <xdr:row>9</xdr:row>
                    <xdr:rowOff>228600</xdr:rowOff>
                  </to>
                </anchor>
              </controlPr>
            </control>
          </mc:Choice>
        </mc:AlternateContent>
        <mc:AlternateContent xmlns:mc="http://schemas.openxmlformats.org/markup-compatibility/2006">
          <mc:Choice Requires="x14">
            <control shapeId="21537" r:id="rId25" name="Option Button 33">
              <controlPr defaultSize="0" autoFill="0" autoLine="0" autoPict="0">
                <anchor moveWithCells="1">
                  <from>
                    <xdr:col>4</xdr:col>
                    <xdr:colOff>257175</xdr:colOff>
                    <xdr:row>10</xdr:row>
                    <xdr:rowOff>66675</xdr:rowOff>
                  </from>
                  <to>
                    <xdr:col>4</xdr:col>
                    <xdr:colOff>457200</xdr:colOff>
                    <xdr:row>10</xdr:row>
                    <xdr:rowOff>228600</xdr:rowOff>
                  </to>
                </anchor>
              </controlPr>
            </control>
          </mc:Choice>
        </mc:AlternateContent>
        <mc:AlternateContent xmlns:mc="http://schemas.openxmlformats.org/markup-compatibility/2006">
          <mc:Choice Requires="x14">
            <control shapeId="21538" r:id="rId26" name="Option Button 34">
              <controlPr defaultSize="0" autoFill="0" autoLine="0" autoPict="0">
                <anchor moveWithCells="1">
                  <from>
                    <xdr:col>5</xdr:col>
                    <xdr:colOff>257175</xdr:colOff>
                    <xdr:row>10</xdr:row>
                    <xdr:rowOff>66675</xdr:rowOff>
                  </from>
                  <to>
                    <xdr:col>5</xdr:col>
                    <xdr:colOff>495300</xdr:colOff>
                    <xdr:row>10</xdr:row>
                    <xdr:rowOff>238125</xdr:rowOff>
                  </to>
                </anchor>
              </controlPr>
            </control>
          </mc:Choice>
        </mc:AlternateContent>
        <mc:AlternateContent xmlns:mc="http://schemas.openxmlformats.org/markup-compatibility/2006">
          <mc:Choice Requires="x14">
            <control shapeId="21539" r:id="rId27" name="Option Button 35">
              <controlPr defaultSize="0" autoFill="0" autoLine="0" autoPict="0">
                <anchor moveWithCells="1">
                  <from>
                    <xdr:col>4</xdr:col>
                    <xdr:colOff>257175</xdr:colOff>
                    <xdr:row>12</xdr:row>
                    <xdr:rowOff>66675</xdr:rowOff>
                  </from>
                  <to>
                    <xdr:col>4</xdr:col>
                    <xdr:colOff>457200</xdr:colOff>
                    <xdr:row>12</xdr:row>
                    <xdr:rowOff>228600</xdr:rowOff>
                  </to>
                </anchor>
              </controlPr>
            </control>
          </mc:Choice>
        </mc:AlternateContent>
        <mc:AlternateContent xmlns:mc="http://schemas.openxmlformats.org/markup-compatibility/2006">
          <mc:Choice Requires="x14">
            <control shapeId="21540" r:id="rId28" name="Option Button 36">
              <controlPr defaultSize="0" autoFill="0" autoLine="0" autoPict="0">
                <anchor moveWithCells="1">
                  <from>
                    <xdr:col>5</xdr:col>
                    <xdr:colOff>257175</xdr:colOff>
                    <xdr:row>12</xdr:row>
                    <xdr:rowOff>66675</xdr:rowOff>
                  </from>
                  <to>
                    <xdr:col>5</xdr:col>
                    <xdr:colOff>495300</xdr:colOff>
                    <xdr:row>12</xdr:row>
                    <xdr:rowOff>238125</xdr:rowOff>
                  </to>
                </anchor>
              </controlPr>
            </control>
          </mc:Choice>
        </mc:AlternateContent>
        <mc:AlternateContent xmlns:mc="http://schemas.openxmlformats.org/markup-compatibility/2006">
          <mc:Choice Requires="x14">
            <control shapeId="21541" r:id="rId29" name="Option Button 37">
              <controlPr defaultSize="0" autoFill="0" autoLine="0" autoPict="0">
                <anchor moveWithCells="1">
                  <from>
                    <xdr:col>4</xdr:col>
                    <xdr:colOff>257175</xdr:colOff>
                    <xdr:row>13</xdr:row>
                    <xdr:rowOff>47625</xdr:rowOff>
                  </from>
                  <to>
                    <xdr:col>4</xdr:col>
                    <xdr:colOff>457200</xdr:colOff>
                    <xdr:row>13</xdr:row>
                    <xdr:rowOff>219075</xdr:rowOff>
                  </to>
                </anchor>
              </controlPr>
            </control>
          </mc:Choice>
        </mc:AlternateContent>
        <mc:AlternateContent xmlns:mc="http://schemas.openxmlformats.org/markup-compatibility/2006">
          <mc:Choice Requires="x14">
            <control shapeId="21542" r:id="rId30" name="Option Button 38">
              <controlPr defaultSize="0" autoFill="0" autoLine="0" autoPict="0">
                <anchor moveWithCells="1">
                  <from>
                    <xdr:col>5</xdr:col>
                    <xdr:colOff>257175</xdr:colOff>
                    <xdr:row>13</xdr:row>
                    <xdr:rowOff>47625</xdr:rowOff>
                  </from>
                  <to>
                    <xdr:col>5</xdr:col>
                    <xdr:colOff>495300</xdr:colOff>
                    <xdr:row>13</xdr:row>
                    <xdr:rowOff>219075</xdr:rowOff>
                  </to>
                </anchor>
              </controlPr>
            </control>
          </mc:Choice>
        </mc:AlternateContent>
        <mc:AlternateContent xmlns:mc="http://schemas.openxmlformats.org/markup-compatibility/2006">
          <mc:Choice Requires="x14">
            <control shapeId="21543" r:id="rId31" name="Option Button 39">
              <controlPr defaultSize="0" autoFill="0" autoLine="0" autoPict="0">
                <anchor moveWithCells="1">
                  <from>
                    <xdr:col>4</xdr:col>
                    <xdr:colOff>257175</xdr:colOff>
                    <xdr:row>14</xdr:row>
                    <xdr:rowOff>47625</xdr:rowOff>
                  </from>
                  <to>
                    <xdr:col>4</xdr:col>
                    <xdr:colOff>457200</xdr:colOff>
                    <xdr:row>14</xdr:row>
                    <xdr:rowOff>219075</xdr:rowOff>
                  </to>
                </anchor>
              </controlPr>
            </control>
          </mc:Choice>
        </mc:AlternateContent>
        <mc:AlternateContent xmlns:mc="http://schemas.openxmlformats.org/markup-compatibility/2006">
          <mc:Choice Requires="x14">
            <control shapeId="21544" r:id="rId32" name="Option Button 40">
              <controlPr defaultSize="0" autoFill="0" autoLine="0" autoPict="0">
                <anchor moveWithCells="1">
                  <from>
                    <xdr:col>5</xdr:col>
                    <xdr:colOff>257175</xdr:colOff>
                    <xdr:row>14</xdr:row>
                    <xdr:rowOff>47625</xdr:rowOff>
                  </from>
                  <to>
                    <xdr:col>5</xdr:col>
                    <xdr:colOff>495300</xdr:colOff>
                    <xdr:row>14</xdr:row>
                    <xdr:rowOff>219075</xdr:rowOff>
                  </to>
                </anchor>
              </controlPr>
            </control>
          </mc:Choice>
        </mc:AlternateContent>
        <mc:AlternateContent xmlns:mc="http://schemas.openxmlformats.org/markup-compatibility/2006">
          <mc:Choice Requires="x14">
            <control shapeId="21545" r:id="rId33" name="Option Button 41">
              <controlPr defaultSize="0" autoFill="0" autoLine="0" autoPict="0">
                <anchor moveWithCells="1">
                  <from>
                    <xdr:col>4</xdr:col>
                    <xdr:colOff>257175</xdr:colOff>
                    <xdr:row>15</xdr:row>
                    <xdr:rowOff>66675</xdr:rowOff>
                  </from>
                  <to>
                    <xdr:col>4</xdr:col>
                    <xdr:colOff>457200</xdr:colOff>
                    <xdr:row>15</xdr:row>
                    <xdr:rowOff>219075</xdr:rowOff>
                  </to>
                </anchor>
              </controlPr>
            </control>
          </mc:Choice>
        </mc:AlternateContent>
        <mc:AlternateContent xmlns:mc="http://schemas.openxmlformats.org/markup-compatibility/2006">
          <mc:Choice Requires="x14">
            <control shapeId="21546" r:id="rId34" name="Option Button 42">
              <controlPr defaultSize="0" autoFill="0" autoLine="0" autoPict="0">
                <anchor moveWithCells="1">
                  <from>
                    <xdr:col>5</xdr:col>
                    <xdr:colOff>257175</xdr:colOff>
                    <xdr:row>15</xdr:row>
                    <xdr:rowOff>66675</xdr:rowOff>
                  </from>
                  <to>
                    <xdr:col>5</xdr:col>
                    <xdr:colOff>495300</xdr:colOff>
                    <xdr:row>15</xdr:row>
                    <xdr:rowOff>228600</xdr:rowOff>
                  </to>
                </anchor>
              </controlPr>
            </control>
          </mc:Choice>
        </mc:AlternateContent>
        <mc:AlternateContent xmlns:mc="http://schemas.openxmlformats.org/markup-compatibility/2006">
          <mc:Choice Requires="x14">
            <control shapeId="21547" r:id="rId35" name="Option Button 43">
              <controlPr defaultSize="0" autoFill="0" autoLine="0" autoPict="0">
                <anchor moveWithCells="1">
                  <from>
                    <xdr:col>4</xdr:col>
                    <xdr:colOff>257175</xdr:colOff>
                    <xdr:row>16</xdr:row>
                    <xdr:rowOff>66675</xdr:rowOff>
                  </from>
                  <to>
                    <xdr:col>4</xdr:col>
                    <xdr:colOff>457200</xdr:colOff>
                    <xdr:row>16</xdr:row>
                    <xdr:rowOff>219075</xdr:rowOff>
                  </to>
                </anchor>
              </controlPr>
            </control>
          </mc:Choice>
        </mc:AlternateContent>
        <mc:AlternateContent xmlns:mc="http://schemas.openxmlformats.org/markup-compatibility/2006">
          <mc:Choice Requires="x14">
            <control shapeId="21548" r:id="rId36" name="Option Button 44">
              <controlPr defaultSize="0" autoFill="0" autoLine="0" autoPict="0">
                <anchor moveWithCells="1">
                  <from>
                    <xdr:col>5</xdr:col>
                    <xdr:colOff>257175</xdr:colOff>
                    <xdr:row>16</xdr:row>
                    <xdr:rowOff>66675</xdr:rowOff>
                  </from>
                  <to>
                    <xdr:col>5</xdr:col>
                    <xdr:colOff>495300</xdr:colOff>
                    <xdr:row>16</xdr:row>
                    <xdr:rowOff>228600</xdr:rowOff>
                  </to>
                </anchor>
              </controlPr>
            </control>
          </mc:Choice>
        </mc:AlternateContent>
        <mc:AlternateContent xmlns:mc="http://schemas.openxmlformats.org/markup-compatibility/2006">
          <mc:Choice Requires="x14">
            <control shapeId="21549" r:id="rId37" name="Option Button 45">
              <controlPr defaultSize="0" autoFill="0" autoLine="0" autoPict="0">
                <anchor moveWithCells="1">
                  <from>
                    <xdr:col>1</xdr:col>
                    <xdr:colOff>257175</xdr:colOff>
                    <xdr:row>20</xdr:row>
                    <xdr:rowOff>66675</xdr:rowOff>
                  </from>
                  <to>
                    <xdr:col>1</xdr:col>
                    <xdr:colOff>457200</xdr:colOff>
                    <xdr:row>20</xdr:row>
                    <xdr:rowOff>228600</xdr:rowOff>
                  </to>
                </anchor>
              </controlPr>
            </control>
          </mc:Choice>
        </mc:AlternateContent>
        <mc:AlternateContent xmlns:mc="http://schemas.openxmlformats.org/markup-compatibility/2006">
          <mc:Choice Requires="x14">
            <control shapeId="21550" r:id="rId38" name="Option Button 46">
              <controlPr defaultSize="0" autoFill="0" autoLine="0" autoPict="0">
                <anchor moveWithCells="1">
                  <from>
                    <xdr:col>2</xdr:col>
                    <xdr:colOff>257175</xdr:colOff>
                    <xdr:row>20</xdr:row>
                    <xdr:rowOff>66675</xdr:rowOff>
                  </from>
                  <to>
                    <xdr:col>2</xdr:col>
                    <xdr:colOff>495300</xdr:colOff>
                    <xdr:row>20</xdr:row>
                    <xdr:rowOff>238125</xdr:rowOff>
                  </to>
                </anchor>
              </controlPr>
            </control>
          </mc:Choice>
        </mc:AlternateContent>
        <mc:AlternateContent xmlns:mc="http://schemas.openxmlformats.org/markup-compatibility/2006">
          <mc:Choice Requires="x14">
            <control shapeId="21551" r:id="rId39" name="Option Button 47">
              <controlPr defaultSize="0" autoFill="0" autoLine="0" autoPict="0">
                <anchor moveWithCells="1">
                  <from>
                    <xdr:col>1</xdr:col>
                    <xdr:colOff>257175</xdr:colOff>
                    <xdr:row>21</xdr:row>
                    <xdr:rowOff>66675</xdr:rowOff>
                  </from>
                  <to>
                    <xdr:col>1</xdr:col>
                    <xdr:colOff>457200</xdr:colOff>
                    <xdr:row>21</xdr:row>
                    <xdr:rowOff>228600</xdr:rowOff>
                  </to>
                </anchor>
              </controlPr>
            </control>
          </mc:Choice>
        </mc:AlternateContent>
        <mc:AlternateContent xmlns:mc="http://schemas.openxmlformats.org/markup-compatibility/2006">
          <mc:Choice Requires="x14">
            <control shapeId="21552" r:id="rId40" name="Option Button 48">
              <controlPr defaultSize="0" autoFill="0" autoLine="0" autoPict="0">
                <anchor moveWithCells="1">
                  <from>
                    <xdr:col>2</xdr:col>
                    <xdr:colOff>257175</xdr:colOff>
                    <xdr:row>21</xdr:row>
                    <xdr:rowOff>66675</xdr:rowOff>
                  </from>
                  <to>
                    <xdr:col>2</xdr:col>
                    <xdr:colOff>495300</xdr:colOff>
                    <xdr:row>21</xdr:row>
                    <xdr:rowOff>238125</xdr:rowOff>
                  </to>
                </anchor>
              </controlPr>
            </control>
          </mc:Choice>
        </mc:AlternateContent>
        <mc:AlternateContent xmlns:mc="http://schemas.openxmlformats.org/markup-compatibility/2006">
          <mc:Choice Requires="x14">
            <control shapeId="21553" r:id="rId41" name="Option Button 49">
              <controlPr defaultSize="0" autoFill="0" autoLine="0" autoPict="0">
                <anchor moveWithCells="1">
                  <from>
                    <xdr:col>1</xdr:col>
                    <xdr:colOff>257175</xdr:colOff>
                    <xdr:row>22</xdr:row>
                    <xdr:rowOff>76200</xdr:rowOff>
                  </from>
                  <to>
                    <xdr:col>1</xdr:col>
                    <xdr:colOff>457200</xdr:colOff>
                    <xdr:row>22</xdr:row>
                    <xdr:rowOff>238125</xdr:rowOff>
                  </to>
                </anchor>
              </controlPr>
            </control>
          </mc:Choice>
        </mc:AlternateContent>
        <mc:AlternateContent xmlns:mc="http://schemas.openxmlformats.org/markup-compatibility/2006">
          <mc:Choice Requires="x14">
            <control shapeId="21554" r:id="rId42" name="Option Button 50">
              <controlPr defaultSize="0" autoFill="0" autoLine="0" autoPict="0">
                <anchor moveWithCells="1">
                  <from>
                    <xdr:col>2</xdr:col>
                    <xdr:colOff>257175</xdr:colOff>
                    <xdr:row>22</xdr:row>
                    <xdr:rowOff>76200</xdr:rowOff>
                  </from>
                  <to>
                    <xdr:col>2</xdr:col>
                    <xdr:colOff>495300</xdr:colOff>
                    <xdr:row>22</xdr:row>
                    <xdr:rowOff>257175</xdr:rowOff>
                  </to>
                </anchor>
              </controlPr>
            </control>
          </mc:Choice>
        </mc:AlternateContent>
        <mc:AlternateContent xmlns:mc="http://schemas.openxmlformats.org/markup-compatibility/2006">
          <mc:Choice Requires="x14">
            <control shapeId="21555" r:id="rId43" name="Option Button 51">
              <controlPr defaultSize="0" autoFill="0" autoLine="0" autoPict="0">
                <anchor moveWithCells="1">
                  <from>
                    <xdr:col>1</xdr:col>
                    <xdr:colOff>257175</xdr:colOff>
                    <xdr:row>23</xdr:row>
                    <xdr:rowOff>76200</xdr:rowOff>
                  </from>
                  <to>
                    <xdr:col>1</xdr:col>
                    <xdr:colOff>457200</xdr:colOff>
                    <xdr:row>23</xdr:row>
                    <xdr:rowOff>238125</xdr:rowOff>
                  </to>
                </anchor>
              </controlPr>
            </control>
          </mc:Choice>
        </mc:AlternateContent>
        <mc:AlternateContent xmlns:mc="http://schemas.openxmlformats.org/markup-compatibility/2006">
          <mc:Choice Requires="x14">
            <control shapeId="21556" r:id="rId44" name="Option Button 52">
              <controlPr defaultSize="0" autoFill="0" autoLine="0" autoPict="0">
                <anchor moveWithCells="1">
                  <from>
                    <xdr:col>2</xdr:col>
                    <xdr:colOff>257175</xdr:colOff>
                    <xdr:row>23</xdr:row>
                    <xdr:rowOff>76200</xdr:rowOff>
                  </from>
                  <to>
                    <xdr:col>2</xdr:col>
                    <xdr:colOff>495300</xdr:colOff>
                    <xdr:row>23</xdr:row>
                    <xdr:rowOff>257175</xdr:rowOff>
                  </to>
                </anchor>
              </controlPr>
            </control>
          </mc:Choice>
        </mc:AlternateContent>
        <mc:AlternateContent xmlns:mc="http://schemas.openxmlformats.org/markup-compatibility/2006">
          <mc:Choice Requires="x14">
            <control shapeId="21557" r:id="rId45" name="Option Button 53">
              <controlPr defaultSize="0" autoFill="0" autoLine="0" autoPict="0">
                <anchor moveWithCells="1">
                  <from>
                    <xdr:col>1</xdr:col>
                    <xdr:colOff>257175</xdr:colOff>
                    <xdr:row>24</xdr:row>
                    <xdr:rowOff>66675</xdr:rowOff>
                  </from>
                  <to>
                    <xdr:col>1</xdr:col>
                    <xdr:colOff>457200</xdr:colOff>
                    <xdr:row>24</xdr:row>
                    <xdr:rowOff>219075</xdr:rowOff>
                  </to>
                </anchor>
              </controlPr>
            </control>
          </mc:Choice>
        </mc:AlternateContent>
        <mc:AlternateContent xmlns:mc="http://schemas.openxmlformats.org/markup-compatibility/2006">
          <mc:Choice Requires="x14">
            <control shapeId="21558" r:id="rId46" name="Option Button 54">
              <controlPr defaultSize="0" autoFill="0" autoLine="0" autoPict="0">
                <anchor moveWithCells="1">
                  <from>
                    <xdr:col>2</xdr:col>
                    <xdr:colOff>257175</xdr:colOff>
                    <xdr:row>24</xdr:row>
                    <xdr:rowOff>66675</xdr:rowOff>
                  </from>
                  <to>
                    <xdr:col>2</xdr:col>
                    <xdr:colOff>495300</xdr:colOff>
                    <xdr:row>24</xdr:row>
                    <xdr:rowOff>228600</xdr:rowOff>
                  </to>
                </anchor>
              </controlPr>
            </control>
          </mc:Choice>
        </mc:AlternateContent>
        <mc:AlternateContent xmlns:mc="http://schemas.openxmlformats.org/markup-compatibility/2006">
          <mc:Choice Requires="x14">
            <control shapeId="21559" r:id="rId47" name="Option Button 55">
              <controlPr defaultSize="0" autoFill="0" autoLine="0" autoPict="0">
                <anchor moveWithCells="1">
                  <from>
                    <xdr:col>1</xdr:col>
                    <xdr:colOff>257175</xdr:colOff>
                    <xdr:row>25</xdr:row>
                    <xdr:rowOff>47625</xdr:rowOff>
                  </from>
                  <to>
                    <xdr:col>1</xdr:col>
                    <xdr:colOff>457200</xdr:colOff>
                    <xdr:row>25</xdr:row>
                    <xdr:rowOff>219075</xdr:rowOff>
                  </to>
                </anchor>
              </controlPr>
            </control>
          </mc:Choice>
        </mc:AlternateContent>
        <mc:AlternateContent xmlns:mc="http://schemas.openxmlformats.org/markup-compatibility/2006">
          <mc:Choice Requires="x14">
            <control shapeId="21560" r:id="rId48" name="Option Button 56">
              <controlPr defaultSize="0" autoFill="0" autoLine="0" autoPict="0">
                <anchor moveWithCells="1">
                  <from>
                    <xdr:col>2</xdr:col>
                    <xdr:colOff>257175</xdr:colOff>
                    <xdr:row>25</xdr:row>
                    <xdr:rowOff>47625</xdr:rowOff>
                  </from>
                  <to>
                    <xdr:col>2</xdr:col>
                    <xdr:colOff>495300</xdr:colOff>
                    <xdr:row>25</xdr:row>
                    <xdr:rowOff>219075</xdr:rowOff>
                  </to>
                </anchor>
              </controlPr>
            </control>
          </mc:Choice>
        </mc:AlternateContent>
        <mc:AlternateContent xmlns:mc="http://schemas.openxmlformats.org/markup-compatibility/2006">
          <mc:Choice Requires="x14">
            <control shapeId="21562" r:id="rId49" name="Option Button 58">
              <controlPr defaultSize="0" autoFill="0" autoLine="0" autoPict="0">
                <anchor moveWithCells="1">
                  <from>
                    <xdr:col>1</xdr:col>
                    <xdr:colOff>0</xdr:colOff>
                    <xdr:row>28</xdr:row>
                    <xdr:rowOff>0</xdr:rowOff>
                  </from>
                  <to>
                    <xdr:col>3</xdr:col>
                    <xdr:colOff>447675</xdr:colOff>
                    <xdr:row>29</xdr:row>
                    <xdr:rowOff>0</xdr:rowOff>
                  </to>
                </anchor>
              </controlPr>
            </control>
          </mc:Choice>
        </mc:AlternateContent>
        <mc:AlternateContent xmlns:mc="http://schemas.openxmlformats.org/markup-compatibility/2006">
          <mc:Choice Requires="x14">
            <control shapeId="21563" r:id="rId50" name="Option Button 59">
              <controlPr defaultSize="0" autoFill="0" autoLine="0" autoPict="0">
                <anchor moveWithCells="1">
                  <from>
                    <xdr:col>1</xdr:col>
                    <xdr:colOff>0</xdr:colOff>
                    <xdr:row>29</xdr:row>
                    <xdr:rowOff>0</xdr:rowOff>
                  </from>
                  <to>
                    <xdr:col>3</xdr:col>
                    <xdr:colOff>447675</xdr:colOff>
                    <xdr:row>30</xdr:row>
                    <xdr:rowOff>0</xdr:rowOff>
                  </to>
                </anchor>
              </controlPr>
            </control>
          </mc:Choice>
        </mc:AlternateContent>
        <mc:AlternateContent xmlns:mc="http://schemas.openxmlformats.org/markup-compatibility/2006">
          <mc:Choice Requires="x14">
            <control shapeId="21564" r:id="rId51" name="Option Button 60">
              <controlPr defaultSize="0" autoFill="0" autoLine="0" autoPict="0">
                <anchor moveWithCells="1">
                  <from>
                    <xdr:col>1</xdr:col>
                    <xdr:colOff>0</xdr:colOff>
                    <xdr:row>30</xdr:row>
                    <xdr:rowOff>0</xdr:rowOff>
                  </from>
                  <to>
                    <xdr:col>3</xdr:col>
                    <xdr:colOff>447675</xdr:colOff>
                    <xdr:row>31</xdr:row>
                    <xdr:rowOff>0</xdr:rowOff>
                  </to>
                </anchor>
              </controlPr>
            </control>
          </mc:Choice>
        </mc:AlternateContent>
        <mc:AlternateContent xmlns:mc="http://schemas.openxmlformats.org/markup-compatibility/2006">
          <mc:Choice Requires="x14">
            <control shapeId="21565" r:id="rId52" name="Option Button 61">
              <controlPr defaultSize="0" autoFill="0" autoLine="0" autoPict="0">
                <anchor moveWithCells="1">
                  <from>
                    <xdr:col>1</xdr:col>
                    <xdr:colOff>0</xdr:colOff>
                    <xdr:row>31</xdr:row>
                    <xdr:rowOff>0</xdr:rowOff>
                  </from>
                  <to>
                    <xdr:col>3</xdr:col>
                    <xdr:colOff>447675</xdr:colOff>
                    <xdr:row>32</xdr:row>
                    <xdr:rowOff>0</xdr:rowOff>
                  </to>
                </anchor>
              </controlPr>
            </control>
          </mc:Choice>
        </mc:AlternateContent>
        <mc:AlternateContent xmlns:mc="http://schemas.openxmlformats.org/markup-compatibility/2006">
          <mc:Choice Requires="x14">
            <control shapeId="21566" r:id="rId53" name="Option Button 62">
              <controlPr defaultSize="0" autoFill="0" autoLine="0" autoPict="0">
                <anchor moveWithCells="1">
                  <from>
                    <xdr:col>1</xdr:col>
                    <xdr:colOff>0</xdr:colOff>
                    <xdr:row>32</xdr:row>
                    <xdr:rowOff>0</xdr:rowOff>
                  </from>
                  <to>
                    <xdr:col>3</xdr:col>
                    <xdr:colOff>447675</xdr:colOff>
                    <xdr:row>33</xdr:row>
                    <xdr:rowOff>0</xdr:rowOff>
                  </to>
                </anchor>
              </controlPr>
            </control>
          </mc:Choice>
        </mc:AlternateContent>
        <mc:AlternateContent xmlns:mc="http://schemas.openxmlformats.org/markup-compatibility/2006">
          <mc:Choice Requires="x14">
            <control shapeId="21567" r:id="rId54" name="Option Button 63">
              <controlPr defaultSize="0" autoFill="0" autoLine="0" autoPict="0">
                <anchor moveWithCells="1">
                  <from>
                    <xdr:col>1</xdr:col>
                    <xdr:colOff>0</xdr:colOff>
                    <xdr:row>33</xdr:row>
                    <xdr:rowOff>0</xdr:rowOff>
                  </from>
                  <to>
                    <xdr:col>6</xdr:col>
                    <xdr:colOff>485775</xdr:colOff>
                    <xdr:row>34</xdr:row>
                    <xdr:rowOff>0</xdr:rowOff>
                  </to>
                </anchor>
              </controlPr>
            </control>
          </mc:Choice>
        </mc:AlternateContent>
        <mc:AlternateContent xmlns:mc="http://schemas.openxmlformats.org/markup-compatibility/2006">
          <mc:Choice Requires="x14">
            <control shapeId="21568" r:id="rId55" name="Option Button 64">
              <controlPr defaultSize="0" autoFill="0" autoLine="0" autoPict="0">
                <anchor moveWithCells="1">
                  <from>
                    <xdr:col>1</xdr:col>
                    <xdr:colOff>0</xdr:colOff>
                    <xdr:row>34</xdr:row>
                    <xdr:rowOff>0</xdr:rowOff>
                  </from>
                  <to>
                    <xdr:col>6</xdr:col>
                    <xdr:colOff>790575</xdr:colOff>
                    <xdr:row>34</xdr:row>
                    <xdr:rowOff>276225</xdr:rowOff>
                  </to>
                </anchor>
              </controlPr>
            </control>
          </mc:Choice>
        </mc:AlternateContent>
        <mc:AlternateContent xmlns:mc="http://schemas.openxmlformats.org/markup-compatibility/2006">
          <mc:Choice Requires="x14">
            <control shapeId="21573" r:id="rId56" name="Group Box 69">
              <controlPr defaultSize="0" autoFill="0" autoPict="0">
                <anchor moveWithCells="1">
                  <from>
                    <xdr:col>1</xdr:col>
                    <xdr:colOff>0</xdr:colOff>
                    <xdr:row>8</xdr:row>
                    <xdr:rowOff>0</xdr:rowOff>
                  </from>
                  <to>
                    <xdr:col>4</xdr:col>
                    <xdr:colOff>0</xdr:colOff>
                    <xdr:row>9</xdr:row>
                    <xdr:rowOff>0</xdr:rowOff>
                  </to>
                </anchor>
              </controlPr>
            </control>
          </mc:Choice>
        </mc:AlternateContent>
        <mc:AlternateContent xmlns:mc="http://schemas.openxmlformats.org/markup-compatibility/2006">
          <mc:Choice Requires="x14">
            <control shapeId="21574" r:id="rId57" name="Group Box 70">
              <controlPr defaultSize="0" autoFill="0" autoPict="0">
                <anchor moveWithCells="1">
                  <from>
                    <xdr:col>1</xdr:col>
                    <xdr:colOff>0</xdr:colOff>
                    <xdr:row>9</xdr:row>
                    <xdr:rowOff>0</xdr:rowOff>
                  </from>
                  <to>
                    <xdr:col>4</xdr:col>
                    <xdr:colOff>0</xdr:colOff>
                    <xdr:row>10</xdr:row>
                    <xdr:rowOff>0</xdr:rowOff>
                  </to>
                </anchor>
              </controlPr>
            </control>
          </mc:Choice>
        </mc:AlternateContent>
        <mc:AlternateContent xmlns:mc="http://schemas.openxmlformats.org/markup-compatibility/2006">
          <mc:Choice Requires="x14">
            <control shapeId="21575" r:id="rId58" name="Group Box 71">
              <controlPr defaultSize="0" autoFill="0" autoPict="0">
                <anchor moveWithCells="1">
                  <from>
                    <xdr:col>1</xdr:col>
                    <xdr:colOff>0</xdr:colOff>
                    <xdr:row>10</xdr:row>
                    <xdr:rowOff>0</xdr:rowOff>
                  </from>
                  <to>
                    <xdr:col>4</xdr:col>
                    <xdr:colOff>0</xdr:colOff>
                    <xdr:row>11</xdr:row>
                    <xdr:rowOff>0</xdr:rowOff>
                  </to>
                </anchor>
              </controlPr>
            </control>
          </mc:Choice>
        </mc:AlternateContent>
        <mc:AlternateContent xmlns:mc="http://schemas.openxmlformats.org/markup-compatibility/2006">
          <mc:Choice Requires="x14">
            <control shapeId="21576" r:id="rId59" name="Group Box 72">
              <controlPr defaultSize="0" autoFill="0" autoPict="0">
                <anchor moveWithCells="1">
                  <from>
                    <xdr:col>1</xdr:col>
                    <xdr:colOff>0</xdr:colOff>
                    <xdr:row>12</xdr:row>
                    <xdr:rowOff>0</xdr:rowOff>
                  </from>
                  <to>
                    <xdr:col>4</xdr:col>
                    <xdr:colOff>0</xdr:colOff>
                    <xdr:row>13</xdr:row>
                    <xdr:rowOff>0</xdr:rowOff>
                  </to>
                </anchor>
              </controlPr>
            </control>
          </mc:Choice>
        </mc:AlternateContent>
        <mc:AlternateContent xmlns:mc="http://schemas.openxmlformats.org/markup-compatibility/2006">
          <mc:Choice Requires="x14">
            <control shapeId="21577" r:id="rId60" name="Group Box 73">
              <controlPr defaultSize="0" autoFill="0" autoPict="0">
                <anchor moveWithCells="1">
                  <from>
                    <xdr:col>1</xdr:col>
                    <xdr:colOff>0</xdr:colOff>
                    <xdr:row>13</xdr:row>
                    <xdr:rowOff>0</xdr:rowOff>
                  </from>
                  <to>
                    <xdr:col>4</xdr:col>
                    <xdr:colOff>0</xdr:colOff>
                    <xdr:row>14</xdr:row>
                    <xdr:rowOff>0</xdr:rowOff>
                  </to>
                </anchor>
              </controlPr>
            </control>
          </mc:Choice>
        </mc:AlternateContent>
        <mc:AlternateContent xmlns:mc="http://schemas.openxmlformats.org/markup-compatibility/2006">
          <mc:Choice Requires="x14">
            <control shapeId="21578" r:id="rId61" name="Group Box 74">
              <controlPr defaultSize="0" autoFill="0" autoPict="0">
                <anchor moveWithCells="1">
                  <from>
                    <xdr:col>1</xdr:col>
                    <xdr:colOff>0</xdr:colOff>
                    <xdr:row>14</xdr:row>
                    <xdr:rowOff>0</xdr:rowOff>
                  </from>
                  <to>
                    <xdr:col>4</xdr:col>
                    <xdr:colOff>0</xdr:colOff>
                    <xdr:row>15</xdr:row>
                    <xdr:rowOff>0</xdr:rowOff>
                  </to>
                </anchor>
              </controlPr>
            </control>
          </mc:Choice>
        </mc:AlternateContent>
        <mc:AlternateContent xmlns:mc="http://schemas.openxmlformats.org/markup-compatibility/2006">
          <mc:Choice Requires="x14">
            <control shapeId="21579" r:id="rId62" name="Group Box 75">
              <controlPr defaultSize="0" autoFill="0" autoPict="0">
                <anchor moveWithCells="1">
                  <from>
                    <xdr:col>1</xdr:col>
                    <xdr:colOff>0</xdr:colOff>
                    <xdr:row>15</xdr:row>
                    <xdr:rowOff>0</xdr:rowOff>
                  </from>
                  <to>
                    <xdr:col>4</xdr:col>
                    <xdr:colOff>0</xdr:colOff>
                    <xdr:row>16</xdr:row>
                    <xdr:rowOff>0</xdr:rowOff>
                  </to>
                </anchor>
              </controlPr>
            </control>
          </mc:Choice>
        </mc:AlternateContent>
        <mc:AlternateContent xmlns:mc="http://schemas.openxmlformats.org/markup-compatibility/2006">
          <mc:Choice Requires="x14">
            <control shapeId="21580" r:id="rId63" name="Group Box 76">
              <controlPr defaultSize="0" autoFill="0" autoPict="0">
                <anchor moveWithCells="1">
                  <from>
                    <xdr:col>1</xdr:col>
                    <xdr:colOff>0</xdr:colOff>
                    <xdr:row>16</xdr:row>
                    <xdr:rowOff>0</xdr:rowOff>
                  </from>
                  <to>
                    <xdr:col>4</xdr:col>
                    <xdr:colOff>0</xdr:colOff>
                    <xdr:row>17</xdr:row>
                    <xdr:rowOff>0</xdr:rowOff>
                  </to>
                </anchor>
              </controlPr>
            </control>
          </mc:Choice>
        </mc:AlternateContent>
        <mc:AlternateContent xmlns:mc="http://schemas.openxmlformats.org/markup-compatibility/2006">
          <mc:Choice Requires="x14">
            <control shapeId="21581" r:id="rId64" name="Group Box 77">
              <controlPr defaultSize="0" autoFill="0" autoPict="0">
                <anchor moveWithCells="1">
                  <from>
                    <xdr:col>4</xdr:col>
                    <xdr:colOff>0</xdr:colOff>
                    <xdr:row>8</xdr:row>
                    <xdr:rowOff>0</xdr:rowOff>
                  </from>
                  <to>
                    <xdr:col>6</xdr:col>
                    <xdr:colOff>0</xdr:colOff>
                    <xdr:row>9</xdr:row>
                    <xdr:rowOff>0</xdr:rowOff>
                  </to>
                </anchor>
              </controlPr>
            </control>
          </mc:Choice>
        </mc:AlternateContent>
        <mc:AlternateContent xmlns:mc="http://schemas.openxmlformats.org/markup-compatibility/2006">
          <mc:Choice Requires="x14">
            <control shapeId="21582" r:id="rId65" name="Group Box 78">
              <controlPr defaultSize="0" autoFill="0" autoPict="0">
                <anchor moveWithCells="1">
                  <from>
                    <xdr:col>4</xdr:col>
                    <xdr:colOff>0</xdr:colOff>
                    <xdr:row>9</xdr:row>
                    <xdr:rowOff>0</xdr:rowOff>
                  </from>
                  <to>
                    <xdr:col>6</xdr:col>
                    <xdr:colOff>0</xdr:colOff>
                    <xdr:row>10</xdr:row>
                    <xdr:rowOff>0</xdr:rowOff>
                  </to>
                </anchor>
              </controlPr>
            </control>
          </mc:Choice>
        </mc:AlternateContent>
        <mc:AlternateContent xmlns:mc="http://schemas.openxmlformats.org/markup-compatibility/2006">
          <mc:Choice Requires="x14">
            <control shapeId="21583" r:id="rId66" name="Group Box 79">
              <controlPr defaultSize="0" autoFill="0" autoPict="0">
                <anchor moveWithCells="1">
                  <from>
                    <xdr:col>4</xdr:col>
                    <xdr:colOff>0</xdr:colOff>
                    <xdr:row>10</xdr:row>
                    <xdr:rowOff>0</xdr:rowOff>
                  </from>
                  <to>
                    <xdr:col>6</xdr:col>
                    <xdr:colOff>0</xdr:colOff>
                    <xdr:row>11</xdr:row>
                    <xdr:rowOff>0</xdr:rowOff>
                  </to>
                </anchor>
              </controlPr>
            </control>
          </mc:Choice>
        </mc:AlternateContent>
        <mc:AlternateContent xmlns:mc="http://schemas.openxmlformats.org/markup-compatibility/2006">
          <mc:Choice Requires="x14">
            <control shapeId="21584" r:id="rId67" name="Group Box 80">
              <controlPr defaultSize="0" autoFill="0" autoPict="0">
                <anchor moveWithCells="1">
                  <from>
                    <xdr:col>4</xdr:col>
                    <xdr:colOff>0</xdr:colOff>
                    <xdr:row>12</xdr:row>
                    <xdr:rowOff>0</xdr:rowOff>
                  </from>
                  <to>
                    <xdr:col>6</xdr:col>
                    <xdr:colOff>0</xdr:colOff>
                    <xdr:row>13</xdr:row>
                    <xdr:rowOff>0</xdr:rowOff>
                  </to>
                </anchor>
              </controlPr>
            </control>
          </mc:Choice>
        </mc:AlternateContent>
        <mc:AlternateContent xmlns:mc="http://schemas.openxmlformats.org/markup-compatibility/2006">
          <mc:Choice Requires="x14">
            <control shapeId="21585" r:id="rId68" name="Group Box 81">
              <controlPr defaultSize="0" autoFill="0" autoPict="0">
                <anchor moveWithCells="1">
                  <from>
                    <xdr:col>4</xdr:col>
                    <xdr:colOff>0</xdr:colOff>
                    <xdr:row>13</xdr:row>
                    <xdr:rowOff>0</xdr:rowOff>
                  </from>
                  <to>
                    <xdr:col>6</xdr:col>
                    <xdr:colOff>0</xdr:colOff>
                    <xdr:row>14</xdr:row>
                    <xdr:rowOff>0</xdr:rowOff>
                  </to>
                </anchor>
              </controlPr>
            </control>
          </mc:Choice>
        </mc:AlternateContent>
        <mc:AlternateContent xmlns:mc="http://schemas.openxmlformats.org/markup-compatibility/2006">
          <mc:Choice Requires="x14">
            <control shapeId="21586" r:id="rId69" name="Group Box 82">
              <controlPr defaultSize="0" autoFill="0" autoPict="0">
                <anchor moveWithCells="1">
                  <from>
                    <xdr:col>4</xdr:col>
                    <xdr:colOff>0</xdr:colOff>
                    <xdr:row>14</xdr:row>
                    <xdr:rowOff>0</xdr:rowOff>
                  </from>
                  <to>
                    <xdr:col>6</xdr:col>
                    <xdr:colOff>0</xdr:colOff>
                    <xdr:row>15</xdr:row>
                    <xdr:rowOff>0</xdr:rowOff>
                  </to>
                </anchor>
              </controlPr>
            </control>
          </mc:Choice>
        </mc:AlternateContent>
        <mc:AlternateContent xmlns:mc="http://schemas.openxmlformats.org/markup-compatibility/2006">
          <mc:Choice Requires="x14">
            <control shapeId="21587" r:id="rId70" name="Group Box 83">
              <controlPr defaultSize="0" autoFill="0" autoPict="0">
                <anchor moveWithCells="1">
                  <from>
                    <xdr:col>4</xdr:col>
                    <xdr:colOff>0</xdr:colOff>
                    <xdr:row>15</xdr:row>
                    <xdr:rowOff>0</xdr:rowOff>
                  </from>
                  <to>
                    <xdr:col>6</xdr:col>
                    <xdr:colOff>0</xdr:colOff>
                    <xdr:row>16</xdr:row>
                    <xdr:rowOff>0</xdr:rowOff>
                  </to>
                </anchor>
              </controlPr>
            </control>
          </mc:Choice>
        </mc:AlternateContent>
        <mc:AlternateContent xmlns:mc="http://schemas.openxmlformats.org/markup-compatibility/2006">
          <mc:Choice Requires="x14">
            <control shapeId="21588" r:id="rId71" name="Group Box 84">
              <controlPr defaultSize="0" autoFill="0" autoPict="0">
                <anchor moveWithCells="1">
                  <from>
                    <xdr:col>4</xdr:col>
                    <xdr:colOff>0</xdr:colOff>
                    <xdr:row>16</xdr:row>
                    <xdr:rowOff>0</xdr:rowOff>
                  </from>
                  <to>
                    <xdr:col>6</xdr:col>
                    <xdr:colOff>0</xdr:colOff>
                    <xdr:row>17</xdr:row>
                    <xdr:rowOff>0</xdr:rowOff>
                  </to>
                </anchor>
              </controlPr>
            </control>
          </mc:Choice>
        </mc:AlternateContent>
        <mc:AlternateContent xmlns:mc="http://schemas.openxmlformats.org/markup-compatibility/2006">
          <mc:Choice Requires="x14">
            <control shapeId="21589" r:id="rId72" name="Group Box 85">
              <controlPr defaultSize="0" autoFill="0" autoPict="0">
                <anchor moveWithCells="1">
                  <from>
                    <xdr:col>1</xdr:col>
                    <xdr:colOff>0</xdr:colOff>
                    <xdr:row>20</xdr:row>
                    <xdr:rowOff>0</xdr:rowOff>
                  </from>
                  <to>
                    <xdr:col>4</xdr:col>
                    <xdr:colOff>0</xdr:colOff>
                    <xdr:row>21</xdr:row>
                    <xdr:rowOff>0</xdr:rowOff>
                  </to>
                </anchor>
              </controlPr>
            </control>
          </mc:Choice>
        </mc:AlternateContent>
        <mc:AlternateContent xmlns:mc="http://schemas.openxmlformats.org/markup-compatibility/2006">
          <mc:Choice Requires="x14">
            <control shapeId="21590" r:id="rId73" name="Group Box 86">
              <controlPr defaultSize="0" autoFill="0" autoPict="0">
                <anchor moveWithCells="1">
                  <from>
                    <xdr:col>1</xdr:col>
                    <xdr:colOff>0</xdr:colOff>
                    <xdr:row>21</xdr:row>
                    <xdr:rowOff>0</xdr:rowOff>
                  </from>
                  <to>
                    <xdr:col>4</xdr:col>
                    <xdr:colOff>0</xdr:colOff>
                    <xdr:row>22</xdr:row>
                    <xdr:rowOff>0</xdr:rowOff>
                  </to>
                </anchor>
              </controlPr>
            </control>
          </mc:Choice>
        </mc:AlternateContent>
        <mc:AlternateContent xmlns:mc="http://schemas.openxmlformats.org/markup-compatibility/2006">
          <mc:Choice Requires="x14">
            <control shapeId="21591" r:id="rId74" name="Group Box 87">
              <controlPr defaultSize="0" autoFill="0" autoPict="0">
                <anchor moveWithCells="1">
                  <from>
                    <xdr:col>1</xdr:col>
                    <xdr:colOff>0</xdr:colOff>
                    <xdr:row>22</xdr:row>
                    <xdr:rowOff>0</xdr:rowOff>
                  </from>
                  <to>
                    <xdr:col>4</xdr:col>
                    <xdr:colOff>0</xdr:colOff>
                    <xdr:row>23</xdr:row>
                    <xdr:rowOff>0</xdr:rowOff>
                  </to>
                </anchor>
              </controlPr>
            </control>
          </mc:Choice>
        </mc:AlternateContent>
        <mc:AlternateContent xmlns:mc="http://schemas.openxmlformats.org/markup-compatibility/2006">
          <mc:Choice Requires="x14">
            <control shapeId="21592" r:id="rId75" name="Group Box 88">
              <controlPr defaultSize="0" autoFill="0" autoPict="0">
                <anchor moveWithCells="1">
                  <from>
                    <xdr:col>1</xdr:col>
                    <xdr:colOff>0</xdr:colOff>
                    <xdr:row>23</xdr:row>
                    <xdr:rowOff>0</xdr:rowOff>
                  </from>
                  <to>
                    <xdr:col>4</xdr:col>
                    <xdr:colOff>0</xdr:colOff>
                    <xdr:row>24</xdr:row>
                    <xdr:rowOff>0</xdr:rowOff>
                  </to>
                </anchor>
              </controlPr>
            </control>
          </mc:Choice>
        </mc:AlternateContent>
        <mc:AlternateContent xmlns:mc="http://schemas.openxmlformats.org/markup-compatibility/2006">
          <mc:Choice Requires="x14">
            <control shapeId="21593" r:id="rId76" name="Group Box 89">
              <controlPr defaultSize="0" autoFill="0" autoPict="0">
                <anchor moveWithCells="1">
                  <from>
                    <xdr:col>1</xdr:col>
                    <xdr:colOff>0</xdr:colOff>
                    <xdr:row>24</xdr:row>
                    <xdr:rowOff>0</xdr:rowOff>
                  </from>
                  <to>
                    <xdr:col>4</xdr:col>
                    <xdr:colOff>0</xdr:colOff>
                    <xdr:row>25</xdr:row>
                    <xdr:rowOff>0</xdr:rowOff>
                  </to>
                </anchor>
              </controlPr>
            </control>
          </mc:Choice>
        </mc:AlternateContent>
        <mc:AlternateContent xmlns:mc="http://schemas.openxmlformats.org/markup-compatibility/2006">
          <mc:Choice Requires="x14">
            <control shapeId="21594" r:id="rId77" name="Group Box 90">
              <controlPr defaultSize="0" autoFill="0" autoPict="0">
                <anchor moveWithCells="1">
                  <from>
                    <xdr:col>1</xdr:col>
                    <xdr:colOff>0</xdr:colOff>
                    <xdr:row>25</xdr:row>
                    <xdr:rowOff>0</xdr:rowOff>
                  </from>
                  <to>
                    <xdr:col>4</xdr:col>
                    <xdr:colOff>0</xdr:colOff>
                    <xdr:row>26</xdr:row>
                    <xdr:rowOff>0</xdr:rowOff>
                  </to>
                </anchor>
              </controlPr>
            </control>
          </mc:Choice>
        </mc:AlternateContent>
        <mc:AlternateContent xmlns:mc="http://schemas.openxmlformats.org/markup-compatibility/2006">
          <mc:Choice Requires="x14">
            <control shapeId="21595" r:id="rId78" name="Group Box 91">
              <controlPr defaultSize="0" autoFill="0" autoPict="0">
                <anchor moveWithCells="1">
                  <from>
                    <xdr:col>0</xdr:col>
                    <xdr:colOff>0</xdr:colOff>
                    <xdr:row>28</xdr:row>
                    <xdr:rowOff>0</xdr:rowOff>
                  </from>
                  <to>
                    <xdr:col>6</xdr:col>
                    <xdr:colOff>1066800</xdr:colOff>
                    <xdr:row>33</xdr:row>
                    <xdr:rowOff>0</xdr:rowOff>
                  </to>
                </anchor>
              </controlPr>
            </control>
          </mc:Choice>
        </mc:AlternateContent>
        <mc:AlternateContent xmlns:mc="http://schemas.openxmlformats.org/markup-compatibility/2006">
          <mc:Choice Requires="x14">
            <control shapeId="21596" r:id="rId79" name="Group Box 92">
              <controlPr defaultSize="0" autoFill="0" autoPict="0">
                <anchor moveWithCells="1">
                  <from>
                    <xdr:col>0</xdr:col>
                    <xdr:colOff>0</xdr:colOff>
                    <xdr:row>33</xdr:row>
                    <xdr:rowOff>0</xdr:rowOff>
                  </from>
                  <to>
                    <xdr:col>7</xdr:col>
                    <xdr:colOff>9525</xdr:colOff>
                    <xdr:row>35</xdr:row>
                    <xdr:rowOff>0</xdr:rowOff>
                  </to>
                </anchor>
              </controlPr>
            </control>
          </mc:Choice>
        </mc:AlternateContent>
        <mc:AlternateContent xmlns:mc="http://schemas.openxmlformats.org/markup-compatibility/2006">
          <mc:Choice Requires="x14">
            <control shapeId="21603" r:id="rId80" name="Option Button 99">
              <controlPr defaultSize="0" autoFill="0" autoLine="0" autoPict="0">
                <anchor moveWithCells="1">
                  <from>
                    <xdr:col>3</xdr:col>
                    <xdr:colOff>238125</xdr:colOff>
                    <xdr:row>8</xdr:row>
                    <xdr:rowOff>66675</xdr:rowOff>
                  </from>
                  <to>
                    <xdr:col>3</xdr:col>
                    <xdr:colOff>485775</xdr:colOff>
                    <xdr:row>8</xdr:row>
                    <xdr:rowOff>228600</xdr:rowOff>
                  </to>
                </anchor>
              </controlPr>
            </control>
          </mc:Choice>
        </mc:AlternateContent>
        <mc:AlternateContent xmlns:mc="http://schemas.openxmlformats.org/markup-compatibility/2006">
          <mc:Choice Requires="x14">
            <control shapeId="21604" r:id="rId81" name="Option Button 100">
              <controlPr defaultSize="0" autoFill="0" autoLine="0" autoPict="0">
                <anchor moveWithCells="1">
                  <from>
                    <xdr:col>3</xdr:col>
                    <xdr:colOff>238125</xdr:colOff>
                    <xdr:row>9</xdr:row>
                    <xdr:rowOff>66675</xdr:rowOff>
                  </from>
                  <to>
                    <xdr:col>3</xdr:col>
                    <xdr:colOff>485775</xdr:colOff>
                    <xdr:row>9</xdr:row>
                    <xdr:rowOff>219075</xdr:rowOff>
                  </to>
                </anchor>
              </controlPr>
            </control>
          </mc:Choice>
        </mc:AlternateContent>
        <mc:AlternateContent xmlns:mc="http://schemas.openxmlformats.org/markup-compatibility/2006">
          <mc:Choice Requires="x14">
            <control shapeId="21605" r:id="rId82" name="Option Button 101">
              <controlPr defaultSize="0" autoFill="0" autoLine="0" autoPict="0">
                <anchor moveWithCells="1">
                  <from>
                    <xdr:col>3</xdr:col>
                    <xdr:colOff>238125</xdr:colOff>
                    <xdr:row>10</xdr:row>
                    <xdr:rowOff>66675</xdr:rowOff>
                  </from>
                  <to>
                    <xdr:col>3</xdr:col>
                    <xdr:colOff>485775</xdr:colOff>
                    <xdr:row>10</xdr:row>
                    <xdr:rowOff>238125</xdr:rowOff>
                  </to>
                </anchor>
              </controlPr>
            </control>
          </mc:Choice>
        </mc:AlternateContent>
        <mc:AlternateContent xmlns:mc="http://schemas.openxmlformats.org/markup-compatibility/2006">
          <mc:Choice Requires="x14">
            <control shapeId="21606" r:id="rId83" name="Option Button 102">
              <controlPr defaultSize="0" autoFill="0" autoLine="0" autoPict="0">
                <anchor moveWithCells="1">
                  <from>
                    <xdr:col>3</xdr:col>
                    <xdr:colOff>238125</xdr:colOff>
                    <xdr:row>12</xdr:row>
                    <xdr:rowOff>66675</xdr:rowOff>
                  </from>
                  <to>
                    <xdr:col>3</xdr:col>
                    <xdr:colOff>485775</xdr:colOff>
                    <xdr:row>12</xdr:row>
                    <xdr:rowOff>238125</xdr:rowOff>
                  </to>
                </anchor>
              </controlPr>
            </control>
          </mc:Choice>
        </mc:AlternateContent>
        <mc:AlternateContent xmlns:mc="http://schemas.openxmlformats.org/markup-compatibility/2006">
          <mc:Choice Requires="x14">
            <control shapeId="21607" r:id="rId84" name="Option Button 103">
              <controlPr defaultSize="0" autoFill="0" autoLine="0" autoPict="0">
                <anchor moveWithCells="1">
                  <from>
                    <xdr:col>3</xdr:col>
                    <xdr:colOff>238125</xdr:colOff>
                    <xdr:row>13</xdr:row>
                    <xdr:rowOff>47625</xdr:rowOff>
                  </from>
                  <to>
                    <xdr:col>3</xdr:col>
                    <xdr:colOff>485775</xdr:colOff>
                    <xdr:row>13</xdr:row>
                    <xdr:rowOff>219075</xdr:rowOff>
                  </to>
                </anchor>
              </controlPr>
            </control>
          </mc:Choice>
        </mc:AlternateContent>
        <mc:AlternateContent xmlns:mc="http://schemas.openxmlformats.org/markup-compatibility/2006">
          <mc:Choice Requires="x14">
            <control shapeId="21608" r:id="rId85" name="Option Button 104">
              <controlPr defaultSize="0" autoFill="0" autoLine="0" autoPict="0">
                <anchor moveWithCells="1">
                  <from>
                    <xdr:col>3</xdr:col>
                    <xdr:colOff>238125</xdr:colOff>
                    <xdr:row>14</xdr:row>
                    <xdr:rowOff>47625</xdr:rowOff>
                  </from>
                  <to>
                    <xdr:col>3</xdr:col>
                    <xdr:colOff>485775</xdr:colOff>
                    <xdr:row>14</xdr:row>
                    <xdr:rowOff>219075</xdr:rowOff>
                  </to>
                </anchor>
              </controlPr>
            </control>
          </mc:Choice>
        </mc:AlternateContent>
        <mc:AlternateContent xmlns:mc="http://schemas.openxmlformats.org/markup-compatibility/2006">
          <mc:Choice Requires="x14">
            <control shapeId="21609" r:id="rId86" name="Option Button 105">
              <controlPr defaultSize="0" autoFill="0" autoLine="0" autoPict="0">
                <anchor moveWithCells="1">
                  <from>
                    <xdr:col>3</xdr:col>
                    <xdr:colOff>238125</xdr:colOff>
                    <xdr:row>15</xdr:row>
                    <xdr:rowOff>66675</xdr:rowOff>
                  </from>
                  <to>
                    <xdr:col>3</xdr:col>
                    <xdr:colOff>485775</xdr:colOff>
                    <xdr:row>15</xdr:row>
                    <xdr:rowOff>228600</xdr:rowOff>
                  </to>
                </anchor>
              </controlPr>
            </control>
          </mc:Choice>
        </mc:AlternateContent>
        <mc:AlternateContent xmlns:mc="http://schemas.openxmlformats.org/markup-compatibility/2006">
          <mc:Choice Requires="x14">
            <control shapeId="21610" r:id="rId87" name="Option Button 106">
              <controlPr defaultSize="0" autoFill="0" autoLine="0" autoPict="0">
                <anchor moveWithCells="1">
                  <from>
                    <xdr:col>3</xdr:col>
                    <xdr:colOff>238125</xdr:colOff>
                    <xdr:row>16</xdr:row>
                    <xdr:rowOff>66675</xdr:rowOff>
                  </from>
                  <to>
                    <xdr:col>3</xdr:col>
                    <xdr:colOff>485775</xdr:colOff>
                    <xdr:row>16</xdr:row>
                    <xdr:rowOff>228600</xdr:rowOff>
                  </to>
                </anchor>
              </controlPr>
            </control>
          </mc:Choice>
        </mc:AlternateContent>
        <mc:AlternateContent xmlns:mc="http://schemas.openxmlformats.org/markup-compatibility/2006">
          <mc:Choice Requires="x14">
            <control shapeId="21617" r:id="rId88" name="Option Button 113">
              <controlPr defaultSize="0" autoFill="0" autoLine="0" autoPict="0">
                <anchor moveWithCells="1">
                  <from>
                    <xdr:col>3</xdr:col>
                    <xdr:colOff>219075</xdr:colOff>
                    <xdr:row>20</xdr:row>
                    <xdr:rowOff>66675</xdr:rowOff>
                  </from>
                  <to>
                    <xdr:col>3</xdr:col>
                    <xdr:colOff>495300</xdr:colOff>
                    <xdr:row>20</xdr:row>
                    <xdr:rowOff>219075</xdr:rowOff>
                  </to>
                </anchor>
              </controlPr>
            </control>
          </mc:Choice>
        </mc:AlternateContent>
        <mc:AlternateContent xmlns:mc="http://schemas.openxmlformats.org/markup-compatibility/2006">
          <mc:Choice Requires="x14">
            <control shapeId="21620" r:id="rId89" name="Option Button 116">
              <controlPr defaultSize="0" autoFill="0" autoLine="0" autoPict="0">
                <anchor moveWithCells="1">
                  <from>
                    <xdr:col>3</xdr:col>
                    <xdr:colOff>228600</xdr:colOff>
                    <xdr:row>21</xdr:row>
                    <xdr:rowOff>47625</xdr:rowOff>
                  </from>
                  <to>
                    <xdr:col>3</xdr:col>
                    <xdr:colOff>485775</xdr:colOff>
                    <xdr:row>21</xdr:row>
                    <xdr:rowOff>228600</xdr:rowOff>
                  </to>
                </anchor>
              </controlPr>
            </control>
          </mc:Choice>
        </mc:AlternateContent>
        <mc:AlternateContent xmlns:mc="http://schemas.openxmlformats.org/markup-compatibility/2006">
          <mc:Choice Requires="x14">
            <control shapeId="21621" r:id="rId90" name="Option Button 117">
              <controlPr defaultSize="0" autoFill="0" autoLine="0" autoPict="0">
                <anchor moveWithCells="1">
                  <from>
                    <xdr:col>3</xdr:col>
                    <xdr:colOff>219075</xdr:colOff>
                    <xdr:row>22</xdr:row>
                    <xdr:rowOff>47625</xdr:rowOff>
                  </from>
                  <to>
                    <xdr:col>3</xdr:col>
                    <xdr:colOff>485775</xdr:colOff>
                    <xdr:row>22</xdr:row>
                    <xdr:rowOff>219075</xdr:rowOff>
                  </to>
                </anchor>
              </controlPr>
            </control>
          </mc:Choice>
        </mc:AlternateContent>
        <mc:AlternateContent xmlns:mc="http://schemas.openxmlformats.org/markup-compatibility/2006">
          <mc:Choice Requires="x14">
            <control shapeId="21622" r:id="rId91" name="Option Button 118">
              <controlPr defaultSize="0" autoFill="0" autoLine="0" autoPict="0">
                <anchor moveWithCells="1">
                  <from>
                    <xdr:col>3</xdr:col>
                    <xdr:colOff>219075</xdr:colOff>
                    <xdr:row>23</xdr:row>
                    <xdr:rowOff>38100</xdr:rowOff>
                  </from>
                  <to>
                    <xdr:col>3</xdr:col>
                    <xdr:colOff>523875</xdr:colOff>
                    <xdr:row>23</xdr:row>
                    <xdr:rowOff>219075</xdr:rowOff>
                  </to>
                </anchor>
              </controlPr>
            </control>
          </mc:Choice>
        </mc:AlternateContent>
        <mc:AlternateContent xmlns:mc="http://schemas.openxmlformats.org/markup-compatibility/2006">
          <mc:Choice Requires="x14">
            <control shapeId="21623" r:id="rId92" name="Option Button 119">
              <controlPr defaultSize="0" autoFill="0" autoLine="0" autoPict="0">
                <anchor moveWithCells="1">
                  <from>
                    <xdr:col>3</xdr:col>
                    <xdr:colOff>228600</xdr:colOff>
                    <xdr:row>24</xdr:row>
                    <xdr:rowOff>38100</xdr:rowOff>
                  </from>
                  <to>
                    <xdr:col>3</xdr:col>
                    <xdr:colOff>542925</xdr:colOff>
                    <xdr:row>24</xdr:row>
                    <xdr:rowOff>228600</xdr:rowOff>
                  </to>
                </anchor>
              </controlPr>
            </control>
          </mc:Choice>
        </mc:AlternateContent>
        <mc:AlternateContent xmlns:mc="http://schemas.openxmlformats.org/markup-compatibility/2006">
          <mc:Choice Requires="x14">
            <control shapeId="21624" r:id="rId93" name="Option Button 120">
              <controlPr defaultSize="0" autoFill="0" autoLine="0" autoPict="0">
                <anchor moveWithCells="1">
                  <from>
                    <xdr:col>3</xdr:col>
                    <xdr:colOff>228600</xdr:colOff>
                    <xdr:row>25</xdr:row>
                    <xdr:rowOff>47625</xdr:rowOff>
                  </from>
                  <to>
                    <xdr:col>3</xdr:col>
                    <xdr:colOff>571500</xdr:colOff>
                    <xdr:row>25</xdr:row>
                    <xdr:rowOff>228600</xdr:rowOff>
                  </to>
                </anchor>
              </controlPr>
            </control>
          </mc:Choice>
        </mc:AlternateContent>
        <mc:AlternateContent xmlns:mc="http://schemas.openxmlformats.org/markup-compatibility/2006">
          <mc:Choice Requires="x14">
            <control shapeId="21625" r:id="rId94" name="Option Button 121">
              <controlPr defaultSize="0" autoFill="0" autoLine="0" autoPict="0">
                <anchor moveWithCells="1">
                  <from>
                    <xdr:col>1</xdr:col>
                    <xdr:colOff>0</xdr:colOff>
                    <xdr:row>26</xdr:row>
                    <xdr:rowOff>0</xdr:rowOff>
                  </from>
                  <to>
                    <xdr:col>6</xdr:col>
                    <xdr:colOff>866775</xdr:colOff>
                    <xdr:row>27</xdr:row>
                    <xdr:rowOff>0</xdr:rowOff>
                  </to>
                </anchor>
              </controlPr>
            </control>
          </mc:Choice>
        </mc:AlternateContent>
        <mc:AlternateContent xmlns:mc="http://schemas.openxmlformats.org/markup-compatibility/2006">
          <mc:Choice Requires="x14">
            <control shapeId="21626" r:id="rId95" name="Option Button 122">
              <controlPr defaultSize="0" autoFill="0" autoLine="0" autoPict="0">
                <anchor moveWithCells="1">
                  <from>
                    <xdr:col>1</xdr:col>
                    <xdr:colOff>0</xdr:colOff>
                    <xdr:row>27</xdr:row>
                    <xdr:rowOff>0</xdr:rowOff>
                  </from>
                  <to>
                    <xdr:col>6</xdr:col>
                    <xdr:colOff>866775</xdr:colOff>
                    <xdr:row>28</xdr:row>
                    <xdr:rowOff>0</xdr:rowOff>
                  </to>
                </anchor>
              </controlPr>
            </control>
          </mc:Choice>
        </mc:AlternateContent>
        <mc:AlternateContent xmlns:mc="http://schemas.openxmlformats.org/markup-compatibility/2006">
          <mc:Choice Requires="x14">
            <control shapeId="21630" r:id="rId96" name="Option Button 126">
              <controlPr defaultSize="0" autoFill="0" autoLine="0" autoPict="0">
                <anchor moveWithCells="1">
                  <from>
                    <xdr:col>4</xdr:col>
                    <xdr:colOff>257175</xdr:colOff>
                    <xdr:row>11</xdr:row>
                    <xdr:rowOff>66675</xdr:rowOff>
                  </from>
                  <to>
                    <xdr:col>4</xdr:col>
                    <xdr:colOff>457200</xdr:colOff>
                    <xdr:row>11</xdr:row>
                    <xdr:rowOff>219075</xdr:rowOff>
                  </to>
                </anchor>
              </controlPr>
            </control>
          </mc:Choice>
        </mc:AlternateContent>
        <mc:AlternateContent xmlns:mc="http://schemas.openxmlformats.org/markup-compatibility/2006">
          <mc:Choice Requires="x14">
            <control shapeId="21631" r:id="rId97" name="Option Button 127">
              <controlPr defaultSize="0" autoFill="0" autoLine="0" autoPict="0">
                <anchor moveWithCells="1">
                  <from>
                    <xdr:col>5</xdr:col>
                    <xdr:colOff>257175</xdr:colOff>
                    <xdr:row>11</xdr:row>
                    <xdr:rowOff>66675</xdr:rowOff>
                  </from>
                  <to>
                    <xdr:col>5</xdr:col>
                    <xdr:colOff>495300</xdr:colOff>
                    <xdr:row>11</xdr:row>
                    <xdr:rowOff>228600</xdr:rowOff>
                  </to>
                </anchor>
              </controlPr>
            </control>
          </mc:Choice>
        </mc:AlternateContent>
        <mc:AlternateContent xmlns:mc="http://schemas.openxmlformats.org/markup-compatibility/2006">
          <mc:Choice Requires="x14">
            <control shapeId="21634" r:id="rId98" name="Group Box 130">
              <controlPr defaultSize="0" autoFill="0" autoPict="0">
                <anchor moveWithCells="1">
                  <from>
                    <xdr:col>4</xdr:col>
                    <xdr:colOff>0</xdr:colOff>
                    <xdr:row>11</xdr:row>
                    <xdr:rowOff>0</xdr:rowOff>
                  </from>
                  <to>
                    <xdr:col>6</xdr:col>
                    <xdr:colOff>0</xdr:colOff>
                    <xdr:row>12</xdr:row>
                    <xdr:rowOff>0</xdr:rowOff>
                  </to>
                </anchor>
              </controlPr>
            </control>
          </mc:Choice>
        </mc:AlternateContent>
        <mc:AlternateContent xmlns:mc="http://schemas.openxmlformats.org/markup-compatibility/2006">
          <mc:Choice Requires="x14">
            <control shapeId="21635" r:id="rId99" name="Option Button 131">
              <controlPr defaultSize="0" autoFill="0" autoLine="0" autoPict="0">
                <anchor moveWithCells="1">
                  <from>
                    <xdr:col>1</xdr:col>
                    <xdr:colOff>238125</xdr:colOff>
                    <xdr:row>11</xdr:row>
                    <xdr:rowOff>47625</xdr:rowOff>
                  </from>
                  <to>
                    <xdr:col>1</xdr:col>
                    <xdr:colOff>466725</xdr:colOff>
                    <xdr:row>11</xdr:row>
                    <xdr:rowOff>219075</xdr:rowOff>
                  </to>
                </anchor>
              </controlPr>
            </control>
          </mc:Choice>
        </mc:AlternateContent>
        <mc:AlternateContent xmlns:mc="http://schemas.openxmlformats.org/markup-compatibility/2006">
          <mc:Choice Requires="x14">
            <control shapeId="21636" r:id="rId100" name="Option Button 132">
              <controlPr defaultSize="0" autoFill="0" autoLine="0" autoPict="0">
                <anchor moveWithCells="1">
                  <from>
                    <xdr:col>2</xdr:col>
                    <xdr:colOff>257175</xdr:colOff>
                    <xdr:row>11</xdr:row>
                    <xdr:rowOff>66675</xdr:rowOff>
                  </from>
                  <to>
                    <xdr:col>2</xdr:col>
                    <xdr:colOff>485775</xdr:colOff>
                    <xdr:row>11</xdr:row>
                    <xdr:rowOff>228600</xdr:rowOff>
                  </to>
                </anchor>
              </controlPr>
            </control>
          </mc:Choice>
        </mc:AlternateContent>
        <mc:AlternateContent xmlns:mc="http://schemas.openxmlformats.org/markup-compatibility/2006">
          <mc:Choice Requires="x14">
            <control shapeId="21637" r:id="rId101" name="Option Button 133">
              <controlPr defaultSize="0" autoFill="0" autoLine="0" autoPict="0">
                <anchor moveWithCells="1">
                  <from>
                    <xdr:col>3</xdr:col>
                    <xdr:colOff>238125</xdr:colOff>
                    <xdr:row>11</xdr:row>
                    <xdr:rowOff>66675</xdr:rowOff>
                  </from>
                  <to>
                    <xdr:col>3</xdr:col>
                    <xdr:colOff>466725</xdr:colOff>
                    <xdr:row>11</xdr:row>
                    <xdr:rowOff>228600</xdr:rowOff>
                  </to>
                </anchor>
              </controlPr>
            </control>
          </mc:Choice>
        </mc:AlternateContent>
        <mc:AlternateContent xmlns:mc="http://schemas.openxmlformats.org/markup-compatibility/2006">
          <mc:Choice Requires="x14">
            <control shapeId="21638" r:id="rId102" name="Group Box 134">
              <controlPr defaultSize="0" autoFill="0" autoPict="0">
                <anchor moveWithCells="1">
                  <from>
                    <xdr:col>1</xdr:col>
                    <xdr:colOff>0</xdr:colOff>
                    <xdr:row>11</xdr:row>
                    <xdr:rowOff>0</xdr:rowOff>
                  </from>
                  <to>
                    <xdr:col>4</xdr:col>
                    <xdr:colOff>0</xdr:colOff>
                    <xdr:row>12</xdr:row>
                    <xdr:rowOff>0</xdr:rowOff>
                  </to>
                </anchor>
              </controlPr>
            </control>
          </mc:Choice>
        </mc:AlternateContent>
        <mc:AlternateContent xmlns:mc="http://schemas.openxmlformats.org/markup-compatibility/2006">
          <mc:Choice Requires="x14">
            <control shapeId="21640" r:id="rId103" name="Option Button 136">
              <controlPr defaultSize="0" autoFill="0" autoLine="0" autoPict="0">
                <anchor moveWithCells="1">
                  <from>
                    <xdr:col>1</xdr:col>
                    <xdr:colOff>0</xdr:colOff>
                    <xdr:row>35</xdr:row>
                    <xdr:rowOff>0</xdr:rowOff>
                  </from>
                  <to>
                    <xdr:col>6</xdr:col>
                    <xdr:colOff>0</xdr:colOff>
                    <xdr:row>36</xdr:row>
                    <xdr:rowOff>0</xdr:rowOff>
                  </to>
                </anchor>
              </controlPr>
            </control>
          </mc:Choice>
        </mc:AlternateContent>
        <mc:AlternateContent xmlns:mc="http://schemas.openxmlformats.org/markup-compatibility/2006">
          <mc:Choice Requires="x14">
            <control shapeId="21641" r:id="rId104" name="Option Button 137">
              <controlPr defaultSize="0" autoFill="0" autoLine="0" autoPict="0">
                <anchor moveWithCells="1">
                  <from>
                    <xdr:col>1</xdr:col>
                    <xdr:colOff>0</xdr:colOff>
                    <xdr:row>36</xdr:row>
                    <xdr:rowOff>0</xdr:rowOff>
                  </from>
                  <to>
                    <xdr:col>6</xdr:col>
                    <xdr:colOff>0</xdr:colOff>
                    <xdr:row>37</xdr:row>
                    <xdr:rowOff>0</xdr:rowOff>
                  </to>
                </anchor>
              </controlPr>
            </control>
          </mc:Choice>
        </mc:AlternateContent>
        <mc:AlternateContent xmlns:mc="http://schemas.openxmlformats.org/markup-compatibility/2006">
          <mc:Choice Requires="x14">
            <control shapeId="21642" r:id="rId105" name="Group Box 138">
              <controlPr defaultSize="0" autoFill="0" autoPict="0">
                <anchor moveWithCells="1">
                  <from>
                    <xdr:col>0</xdr:col>
                    <xdr:colOff>0</xdr:colOff>
                    <xdr:row>35</xdr:row>
                    <xdr:rowOff>0</xdr:rowOff>
                  </from>
                  <to>
                    <xdr:col>6</xdr:col>
                    <xdr:colOff>0</xdr:colOff>
                    <xdr:row>37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Lists!$D$1:$D$4</xm:f>
          </x14:formula1>
          <xm:sqref>E21:F26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U33"/>
  <sheetViews>
    <sheetView workbookViewId="0">
      <selection activeCell="Z5" sqref="Z5"/>
    </sheetView>
  </sheetViews>
  <sheetFormatPr defaultColWidth="8.85546875" defaultRowHeight="15" x14ac:dyDescent="0.25"/>
  <cols>
    <col min="1" max="1" width="2.42578125" style="1" customWidth="1"/>
    <col min="2" max="13" width="8.85546875" style="1"/>
    <col min="14" max="14" width="2" style="1" customWidth="1"/>
    <col min="15" max="16" width="9.140625" style="1" hidden="1" customWidth="1"/>
    <col min="17" max="17" width="20.140625" style="1" hidden="1" customWidth="1"/>
    <col min="18" max="21" width="9.140625" style="1" hidden="1" customWidth="1"/>
    <col min="22" max="23" width="9.140625" customWidth="1"/>
  </cols>
  <sheetData>
    <row r="1" spans="1:21" s="1" customFormat="1" ht="36" customHeight="1" x14ac:dyDescent="0.25">
      <c r="A1" s="561" t="s">
        <v>281</v>
      </c>
      <c r="B1" s="562"/>
      <c r="C1" s="562"/>
      <c r="D1" s="562"/>
      <c r="E1" s="562"/>
      <c r="F1" s="562"/>
      <c r="G1" s="562"/>
      <c r="H1" s="562"/>
      <c r="I1" s="562"/>
      <c r="J1" s="562"/>
      <c r="K1" s="562"/>
      <c r="L1" s="562"/>
      <c r="M1" s="562"/>
      <c r="N1" s="563"/>
      <c r="Q1" s="390" t="s">
        <v>173</v>
      </c>
      <c r="R1" s="391"/>
      <c r="S1" s="391"/>
      <c r="T1" s="391"/>
      <c r="U1" s="392"/>
    </row>
    <row r="2" spans="1:21" s="1" customFormat="1" ht="41.25" customHeight="1" x14ac:dyDescent="0.25">
      <c r="A2" s="2"/>
      <c r="B2" s="284"/>
      <c r="C2" s="284"/>
      <c r="D2" s="284"/>
      <c r="E2" s="284"/>
      <c r="F2" s="284"/>
      <c r="G2" s="284"/>
      <c r="H2" s="284"/>
      <c r="I2" s="284"/>
      <c r="J2" s="284"/>
      <c r="K2" s="284"/>
      <c r="L2" s="284"/>
      <c r="M2" s="284"/>
      <c r="N2" s="285"/>
      <c r="Q2" s="393"/>
      <c r="R2" s="394"/>
      <c r="S2" s="394"/>
      <c r="T2" s="394"/>
      <c r="U2" s="395"/>
    </row>
    <row r="3" spans="1:21" s="1" customFormat="1" ht="24" customHeight="1" x14ac:dyDescent="0.25">
      <c r="A3" s="2"/>
      <c r="B3" s="284"/>
      <c r="C3" s="284"/>
      <c r="D3" s="284"/>
      <c r="E3" s="284"/>
      <c r="F3" s="284"/>
      <c r="G3" s="284"/>
      <c r="H3" s="284"/>
      <c r="I3" s="284"/>
      <c r="J3" s="284"/>
      <c r="K3" s="284"/>
      <c r="L3" s="284"/>
      <c r="M3" s="284"/>
      <c r="N3" s="285"/>
      <c r="Q3" s="79"/>
      <c r="R3" s="80"/>
      <c r="S3" s="80"/>
      <c r="T3" s="80"/>
      <c r="U3" s="81"/>
    </row>
    <row r="4" spans="1:21" s="1" customFormat="1" ht="9" customHeight="1" x14ac:dyDescent="0.25">
      <c r="A4" s="2"/>
      <c r="B4" s="284"/>
      <c r="C4" s="284"/>
      <c r="D4" s="284"/>
      <c r="E4" s="284"/>
      <c r="F4" s="284"/>
      <c r="G4" s="284"/>
      <c r="H4" s="284"/>
      <c r="I4" s="284"/>
      <c r="J4" s="284"/>
      <c r="K4" s="284"/>
      <c r="L4" s="284"/>
      <c r="M4" s="284"/>
      <c r="N4" s="285"/>
      <c r="Q4" s="79"/>
      <c r="R4" s="80"/>
      <c r="S4" s="80"/>
      <c r="T4" s="80"/>
      <c r="U4" s="81"/>
    </row>
    <row r="5" spans="1:21" s="1" customFormat="1" ht="182.25" customHeight="1" x14ac:dyDescent="0.25">
      <c r="A5" s="3"/>
      <c r="B5" s="340"/>
      <c r="C5" s="333"/>
      <c r="D5" s="333"/>
      <c r="E5" s="333"/>
      <c r="F5" s="333"/>
      <c r="G5" s="333"/>
      <c r="H5" s="333"/>
      <c r="I5" s="333"/>
      <c r="J5" s="333"/>
      <c r="K5" s="333"/>
      <c r="L5" s="333"/>
      <c r="M5" s="333"/>
      <c r="N5" s="4"/>
      <c r="Q5" s="79"/>
      <c r="R5" s="80"/>
      <c r="S5" s="80"/>
      <c r="T5" s="80"/>
      <c r="U5" s="81"/>
    </row>
    <row r="6" spans="1:21" s="1" customFormat="1" x14ac:dyDescent="0.25">
      <c r="A6" s="324"/>
      <c r="B6" s="80"/>
      <c r="C6" s="80"/>
      <c r="D6" s="80"/>
      <c r="E6" s="80"/>
      <c r="F6" s="80"/>
      <c r="G6" s="80"/>
      <c r="H6" s="80"/>
      <c r="I6" s="80"/>
      <c r="J6" s="80"/>
      <c r="K6" s="80"/>
      <c r="L6" s="80"/>
      <c r="M6" s="80"/>
      <c r="N6" s="81"/>
      <c r="Q6" s="323" t="s">
        <v>157</v>
      </c>
      <c r="R6" s="326">
        <f>'1- Counseling'!F40</f>
        <v>0</v>
      </c>
      <c r="S6" s="29"/>
      <c r="T6" s="29"/>
      <c r="U6" s="325"/>
    </row>
    <row r="7" spans="1:21" s="1" customFormat="1" x14ac:dyDescent="0.25">
      <c r="A7" s="324"/>
      <c r="B7" s="80"/>
      <c r="C7" s="80"/>
      <c r="D7" s="80"/>
      <c r="E7" s="80"/>
      <c r="F7" s="80"/>
      <c r="G7" s="80"/>
      <c r="H7" s="80"/>
      <c r="I7" s="80"/>
      <c r="J7" s="80"/>
      <c r="K7" s="80"/>
      <c r="L7" s="80"/>
      <c r="M7" s="80"/>
      <c r="N7" s="81"/>
      <c r="Q7" s="323" t="s">
        <v>92</v>
      </c>
      <c r="R7" s="326">
        <f>'2- Services'!I57</f>
        <v>0</v>
      </c>
      <c r="S7" s="29"/>
      <c r="T7" s="29"/>
      <c r="U7" s="325"/>
    </row>
    <row r="8" spans="1:21" s="1" customFormat="1" x14ac:dyDescent="0.25">
      <c r="A8" s="324"/>
      <c r="B8" s="80"/>
      <c r="C8" s="80"/>
      <c r="D8" s="80"/>
      <c r="E8" s="80"/>
      <c r="F8" s="80"/>
      <c r="G8" s="80"/>
      <c r="H8" s="80"/>
      <c r="I8" s="80"/>
      <c r="J8" s="80"/>
      <c r="K8" s="80"/>
      <c r="L8" s="80"/>
      <c r="M8" s="80"/>
      <c r="N8" s="81"/>
      <c r="Q8" s="323" t="s">
        <v>93</v>
      </c>
      <c r="R8" s="326">
        <f>'3-Staffing and Training'!G28</f>
        <v>0</v>
      </c>
      <c r="S8" s="29"/>
      <c r="T8" s="29"/>
      <c r="U8" s="325"/>
    </row>
    <row r="9" spans="1:21" s="1" customFormat="1" x14ac:dyDescent="0.25">
      <c r="A9" s="324"/>
      <c r="B9" s="80"/>
      <c r="C9" s="80"/>
      <c r="D9" s="80"/>
      <c r="E9" s="80"/>
      <c r="F9" s="80"/>
      <c r="G9" s="80"/>
      <c r="H9" s="80"/>
      <c r="I9" s="80"/>
      <c r="J9" s="80"/>
      <c r="K9" s="80"/>
      <c r="L9" s="80"/>
      <c r="M9" s="80"/>
      <c r="N9" s="81"/>
      <c r="Q9" s="323" t="s">
        <v>94</v>
      </c>
      <c r="R9" s="326">
        <f>'4-Supervision'!G20</f>
        <v>0</v>
      </c>
      <c r="S9" s="29"/>
      <c r="T9" s="29"/>
      <c r="U9" s="325"/>
    </row>
    <row r="10" spans="1:21" s="1" customFormat="1" x14ac:dyDescent="0.25">
      <c r="A10" s="324"/>
      <c r="B10" s="80"/>
      <c r="C10" s="80"/>
      <c r="D10" s="80"/>
      <c r="E10" s="80"/>
      <c r="F10" s="80"/>
      <c r="G10" s="80"/>
      <c r="H10" s="80"/>
      <c r="I10" s="80"/>
      <c r="J10" s="80"/>
      <c r="K10" s="80"/>
      <c r="L10" s="80"/>
      <c r="M10" s="80"/>
      <c r="N10" s="81"/>
      <c r="Q10" s="323" t="s">
        <v>95</v>
      </c>
      <c r="R10" s="326">
        <f>'5-Facility Infrastructure'!G45</f>
        <v>0</v>
      </c>
      <c r="S10" s="29"/>
      <c r="T10" s="29"/>
      <c r="U10" s="325"/>
    </row>
    <row r="11" spans="1:21" s="1" customFormat="1" x14ac:dyDescent="0.25">
      <c r="A11" s="324"/>
      <c r="B11" s="80"/>
      <c r="C11" s="80"/>
      <c r="D11" s="80"/>
      <c r="E11" s="80"/>
      <c r="F11" s="80"/>
      <c r="G11" s="80"/>
      <c r="H11" s="80"/>
      <c r="I11" s="80"/>
      <c r="J11" s="80"/>
      <c r="K11" s="80"/>
      <c r="L11" s="80"/>
      <c r="M11" s="80"/>
      <c r="N11" s="81"/>
      <c r="Q11" s="323" t="s">
        <v>96</v>
      </c>
      <c r="R11" s="326">
        <f>'6-Referrals'!F42</f>
        <v>0</v>
      </c>
      <c r="S11" s="29"/>
      <c r="T11" s="29"/>
      <c r="U11" s="325"/>
    </row>
    <row r="12" spans="1:21" s="1" customFormat="1" x14ac:dyDescent="0.25">
      <c r="A12" s="324"/>
      <c r="B12" s="80"/>
      <c r="C12" s="80"/>
      <c r="D12" s="80"/>
      <c r="E12" s="80"/>
      <c r="F12" s="80"/>
      <c r="G12" s="80"/>
      <c r="H12" s="80"/>
      <c r="I12" s="80"/>
      <c r="J12" s="80"/>
      <c r="K12" s="80"/>
      <c r="L12" s="80"/>
      <c r="M12" s="80"/>
      <c r="N12" s="81"/>
      <c r="Q12" s="323" t="s">
        <v>97</v>
      </c>
      <c r="R12" s="326">
        <f>'7-Drugs and Supplies'!N39</f>
        <v>0</v>
      </c>
      <c r="S12" s="29"/>
      <c r="T12" s="29"/>
      <c r="U12" s="325"/>
    </row>
    <row r="13" spans="1:21" s="1" customFormat="1" x14ac:dyDescent="0.25">
      <c r="A13" s="324"/>
      <c r="B13" s="80"/>
      <c r="C13" s="80"/>
      <c r="D13" s="80"/>
      <c r="E13" s="80"/>
      <c r="F13" s="80"/>
      <c r="G13" s="80"/>
      <c r="H13" s="80"/>
      <c r="I13" s="80"/>
      <c r="J13" s="80"/>
      <c r="K13" s="80"/>
      <c r="L13" s="80"/>
      <c r="M13" s="80"/>
      <c r="N13" s="81"/>
      <c r="Q13" s="327"/>
      <c r="R13" s="265"/>
      <c r="S13" s="29"/>
      <c r="T13" s="29"/>
      <c r="U13" s="325"/>
    </row>
    <row r="14" spans="1:21" s="1" customFormat="1" x14ac:dyDescent="0.25">
      <c r="A14" s="564" t="str">
        <f>IF(OR('1- Counseling'!A39:D39="NOTE: ONE OR MORE QUESTIONS IS NOT ANSWERED",'3-Staffing and Training'!A27:E27="NOTE: ONE OR MORE QUESTIONS IS NOT ANSWERED",'4-Supervision'!A19:E19="NOTE: ONE OR MORE QUESTIONS IS NOT ANSWERED",'5-Facility Infrastructure'!A44:E44="NOTE: ONE OR MORE QUESTIONS IS NOT ANSWERED",'6-Referrals'!A41:D41="NOTE: ONE OR MORE QUESTIONS IS NOT ANSWERED",'7-Drugs and Supplies'!A38:H38="NOTE: ONE OR MORE QUESTIONS IS NOT ANSWERED"),"NOTE: ONE OR MORE SECTION(S) IS NOT COMPLETE","")</f>
        <v>NOTE: ONE OR MORE SECTION(S) IS NOT COMPLETE</v>
      </c>
      <c r="B14" s="565"/>
      <c r="C14" s="565"/>
      <c r="D14" s="565"/>
      <c r="E14" s="565"/>
      <c r="F14" s="565"/>
      <c r="G14" s="565"/>
      <c r="H14" s="565"/>
      <c r="I14" s="565"/>
      <c r="J14" s="565"/>
      <c r="K14" s="565"/>
      <c r="L14" s="565"/>
      <c r="M14" s="565"/>
      <c r="N14" s="566"/>
      <c r="Q14" s="324"/>
      <c r="R14" s="328"/>
      <c r="S14" s="29"/>
      <c r="T14" s="29"/>
      <c r="U14" s="325"/>
    </row>
    <row r="15" spans="1:21" s="1" customFormat="1" x14ac:dyDescent="0.25">
      <c r="Q15" s="329"/>
      <c r="R15" s="330" t="s">
        <v>201</v>
      </c>
      <c r="S15" s="328" t="s">
        <v>204</v>
      </c>
      <c r="T15" s="328" t="s">
        <v>202</v>
      </c>
      <c r="U15" s="330" t="s">
        <v>203</v>
      </c>
    </row>
    <row r="16" spans="1:21" s="1" customFormat="1" x14ac:dyDescent="0.25">
      <c r="Q16" s="323" t="s">
        <v>157</v>
      </c>
      <c r="R16" s="331">
        <f t="shared" ref="R16:R22" si="0">IF(R6&lt;0.35,R6," ")</f>
        <v>0</v>
      </c>
      <c r="S16" s="326" t="str">
        <f>IF(AND(R6&gt;=0.35,R6&lt;0.7),R6," ")</f>
        <v xml:space="preserve"> </v>
      </c>
      <c r="T16" s="326" t="str">
        <f>IF(AND(R6&gt;=0.7,R6&lt;0.9),R6," ")</f>
        <v xml:space="preserve"> </v>
      </c>
      <c r="U16" s="326" t="str">
        <f>IF(R6&gt;=0.9,R6," ")</f>
        <v xml:space="preserve"> </v>
      </c>
    </row>
    <row r="17" spans="17:21" s="1" customFormat="1" x14ac:dyDescent="0.25">
      <c r="Q17" s="323" t="s">
        <v>92</v>
      </c>
      <c r="R17" s="331">
        <f t="shared" si="0"/>
        <v>0</v>
      </c>
      <c r="S17" s="326" t="str">
        <f t="shared" ref="S17:S22" si="1">IF(AND(R7&gt;=0.35,R7&lt;0.7),R7," ")</f>
        <v xml:space="preserve"> </v>
      </c>
      <c r="T17" s="326" t="str">
        <f t="shared" ref="T17:T22" si="2">IF(AND(R7&gt;=0.7,R7&lt;0.9),R7," ")</f>
        <v xml:space="preserve"> </v>
      </c>
      <c r="U17" s="326" t="str">
        <f t="shared" ref="U17:U22" si="3">IF(R7&gt;=0.9,R7," ")</f>
        <v xml:space="preserve"> </v>
      </c>
    </row>
    <row r="18" spans="17:21" s="1" customFormat="1" x14ac:dyDescent="0.25">
      <c r="Q18" s="323" t="s">
        <v>93</v>
      </c>
      <c r="R18" s="331">
        <f t="shared" si="0"/>
        <v>0</v>
      </c>
      <c r="S18" s="326" t="str">
        <f t="shared" si="1"/>
        <v xml:space="preserve"> </v>
      </c>
      <c r="T18" s="326" t="str">
        <f t="shared" si="2"/>
        <v xml:space="preserve"> </v>
      </c>
      <c r="U18" s="326" t="str">
        <f t="shared" si="3"/>
        <v xml:space="preserve"> </v>
      </c>
    </row>
    <row r="19" spans="17:21" s="1" customFormat="1" ht="19.5" customHeight="1" x14ac:dyDescent="0.25">
      <c r="Q19" s="323" t="s">
        <v>94</v>
      </c>
      <c r="R19" s="331">
        <f t="shared" si="0"/>
        <v>0</v>
      </c>
      <c r="S19" s="326" t="str">
        <f t="shared" si="1"/>
        <v xml:space="preserve"> </v>
      </c>
      <c r="T19" s="326" t="str">
        <f t="shared" si="2"/>
        <v xml:space="preserve"> </v>
      </c>
      <c r="U19" s="326" t="str">
        <f t="shared" si="3"/>
        <v xml:space="preserve"> </v>
      </c>
    </row>
    <row r="20" spans="17:21" s="1" customFormat="1" ht="19.5" customHeight="1" x14ac:dyDescent="0.25">
      <c r="Q20" s="323" t="s">
        <v>95</v>
      </c>
      <c r="R20" s="331">
        <f t="shared" si="0"/>
        <v>0</v>
      </c>
      <c r="S20" s="326" t="str">
        <f t="shared" si="1"/>
        <v xml:space="preserve"> </v>
      </c>
      <c r="T20" s="326" t="str">
        <f t="shared" si="2"/>
        <v xml:space="preserve"> </v>
      </c>
      <c r="U20" s="326" t="str">
        <f t="shared" si="3"/>
        <v xml:space="preserve"> </v>
      </c>
    </row>
    <row r="21" spans="17:21" s="1" customFormat="1" ht="19.5" customHeight="1" x14ac:dyDescent="0.25">
      <c r="Q21" s="323" t="s">
        <v>96</v>
      </c>
      <c r="R21" s="331">
        <f t="shared" si="0"/>
        <v>0</v>
      </c>
      <c r="S21" s="326" t="str">
        <f t="shared" si="1"/>
        <v xml:space="preserve"> </v>
      </c>
      <c r="T21" s="326" t="str">
        <f t="shared" si="2"/>
        <v xml:space="preserve"> </v>
      </c>
      <c r="U21" s="326" t="str">
        <f t="shared" si="3"/>
        <v xml:space="preserve"> </v>
      </c>
    </row>
    <row r="22" spans="17:21" s="1" customFormat="1" ht="19.5" customHeight="1" x14ac:dyDescent="0.25">
      <c r="Q22" s="332" t="s">
        <v>97</v>
      </c>
      <c r="R22" s="331">
        <f t="shared" si="0"/>
        <v>0</v>
      </c>
      <c r="S22" s="326" t="str">
        <f t="shared" si="1"/>
        <v xml:space="preserve"> </v>
      </c>
      <c r="T22" s="326" t="str">
        <f t="shared" si="2"/>
        <v xml:space="preserve"> </v>
      </c>
      <c r="U22" s="326" t="str">
        <f t="shared" si="3"/>
        <v xml:space="preserve"> </v>
      </c>
    </row>
    <row r="23" spans="17:21" s="1" customFormat="1" ht="19.5" customHeight="1" x14ac:dyDescent="0.25">
      <c r="Q23" s="265"/>
      <c r="R23" s="265"/>
      <c r="S23" s="265"/>
      <c r="T23" s="265"/>
      <c r="U23" s="265"/>
    </row>
    <row r="24" spans="17:21" s="1" customFormat="1" ht="19.5" customHeight="1" x14ac:dyDescent="0.25">
      <c r="Q24" s="29"/>
      <c r="R24" s="29"/>
      <c r="S24" s="29"/>
      <c r="T24" s="29"/>
      <c r="U24" s="29"/>
    </row>
    <row r="25" spans="17:21" s="1" customFormat="1" ht="19.5" customHeight="1" x14ac:dyDescent="0.25">
      <c r="Q25" s="29"/>
      <c r="R25" s="29"/>
      <c r="S25" s="29"/>
      <c r="T25" s="29"/>
      <c r="U25" s="29"/>
    </row>
    <row r="26" spans="17:21" s="1" customFormat="1" ht="19.5" customHeight="1" x14ac:dyDescent="0.25">
      <c r="Q26" s="29"/>
      <c r="R26" s="29"/>
      <c r="S26" s="29"/>
      <c r="T26" s="29"/>
      <c r="U26" s="29"/>
    </row>
    <row r="27" spans="17:21" s="1" customFormat="1" ht="19.5" customHeight="1" x14ac:dyDescent="0.25">
      <c r="Q27" s="29"/>
      <c r="R27" s="29"/>
      <c r="S27" s="29"/>
      <c r="T27" s="29"/>
      <c r="U27" s="29"/>
    </row>
    <row r="28" spans="17:21" s="1" customFormat="1" ht="19.5" customHeight="1" x14ac:dyDescent="0.25">
      <c r="Q28" s="29"/>
      <c r="R28" s="29"/>
      <c r="S28" s="29"/>
      <c r="T28" s="29"/>
      <c r="U28" s="29"/>
    </row>
    <row r="29" spans="17:21" s="1" customFormat="1" ht="19.5" customHeight="1" x14ac:dyDescent="0.25">
      <c r="Q29" s="29"/>
      <c r="R29" s="29"/>
      <c r="S29" s="29"/>
      <c r="T29" s="29"/>
      <c r="U29" s="29"/>
    </row>
    <row r="30" spans="17:21" s="1" customFormat="1" ht="19.5" customHeight="1" x14ac:dyDescent="0.25">
      <c r="Q30" s="29"/>
      <c r="R30" s="29"/>
      <c r="S30" s="29"/>
      <c r="T30" s="29"/>
      <c r="U30" s="29"/>
    </row>
    <row r="31" spans="17:21" s="1" customFormat="1" x14ac:dyDescent="0.25">
      <c r="Q31" s="29"/>
      <c r="R31" s="29"/>
      <c r="S31" s="29"/>
      <c r="T31" s="29"/>
      <c r="U31" s="29"/>
    </row>
    <row r="32" spans="17:21" x14ac:dyDescent="0.25">
      <c r="Q32" s="80"/>
      <c r="R32" s="80"/>
      <c r="S32" s="80"/>
      <c r="T32" s="80"/>
      <c r="U32" s="80"/>
    </row>
    <row r="33" spans="17:21" x14ac:dyDescent="0.25">
      <c r="Q33" s="80"/>
      <c r="R33" s="80"/>
      <c r="S33" s="80"/>
      <c r="T33" s="80"/>
      <c r="U33" s="80"/>
    </row>
  </sheetData>
  <sheetProtection sheet="1" objects="1" scenarios="1" selectLockedCells="1"/>
  <mergeCells count="4">
    <mergeCell ref="A1:N1"/>
    <mergeCell ref="B5:M5"/>
    <mergeCell ref="A14:N14"/>
    <mergeCell ref="Q1:U2"/>
  </mergeCells>
  <conditionalFormatting sqref="A14:N14">
    <cfRule type="containsText" dxfId="8" priority="3" operator="containsText" text="NOTE">
      <formula>NOT(ISERROR(SEARCH("NOTE",A14)))</formula>
    </cfRule>
  </conditionalFormatting>
  <conditionalFormatting sqref="R6:R12">
    <cfRule type="colorScale" priority="2">
      <colorScale>
        <cfvo type="num" val="0"/>
        <cfvo type="num" val="0.5"/>
        <cfvo type="num" val="1"/>
        <color rgb="FFC00000"/>
        <color theme="7"/>
        <color theme="9" tint="-0.249977111117893"/>
      </colorScale>
    </cfRule>
  </conditionalFormatting>
  <pageMargins left="0.7" right="0.7" top="0.75" bottom="0.75" header="0.3" footer="0.3"/>
  <pageSetup fitToHeight="0" orientation="landscape" r:id="rId1"/>
  <headerFooter>
    <oddFooter>&amp;CFamily Planning HIV Integration Tool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C65"/>
  <sheetViews>
    <sheetView workbookViewId="0">
      <selection activeCell="A9" sqref="A9"/>
    </sheetView>
  </sheetViews>
  <sheetFormatPr defaultColWidth="8.85546875" defaultRowHeight="15" x14ac:dyDescent="0.25"/>
  <cols>
    <col min="1" max="1" width="31.28515625" style="78" customWidth="1"/>
    <col min="2" max="2" width="33.28515625" style="78" customWidth="1"/>
    <col min="3" max="3" width="9.42578125" style="78" customWidth="1"/>
    <col min="4" max="4" width="7.140625" style="78" customWidth="1"/>
    <col min="5" max="5" width="16.42578125" style="78" customWidth="1"/>
    <col min="6" max="6" width="20" style="78" customWidth="1"/>
    <col min="7" max="7" width="8.42578125" style="78" customWidth="1"/>
    <col min="8" max="8" width="7.85546875" style="87" customWidth="1"/>
    <col min="9" max="55" width="8.85546875" style="87"/>
    <col min="56" max="16384" width="8.85546875" style="78"/>
  </cols>
  <sheetData>
    <row r="1" spans="1:55" ht="32.25" customHeight="1" x14ac:dyDescent="0.25">
      <c r="A1" s="576" t="str">
        <f>IF('1- Counseling'!A39:D39="NOTE: ONE OR MORE QUESTIONS IS NOT ANSWERED","ERROR: SECTION NOT COMPLETE","RESULTS
Section 1: Services")</f>
        <v>ERROR: SECTION NOT COMPLETE</v>
      </c>
      <c r="B1" s="577"/>
      <c r="C1" s="577"/>
      <c r="D1" s="577"/>
      <c r="E1" s="577"/>
      <c r="F1" s="578"/>
      <c r="G1" s="87"/>
      <c r="AA1" s="78"/>
    </row>
    <row r="2" spans="1:55" ht="21.75" customHeight="1" x14ac:dyDescent="0.25">
      <c r="A2" s="579" t="str">
        <f>CONCATENATE("TOTAL SCORE: ",(TEXT('1- Counseling'!F40,"#,##%")))</f>
        <v>TOTAL SCORE: %</v>
      </c>
      <c r="B2" s="579"/>
      <c r="C2" s="579"/>
      <c r="D2" s="579"/>
      <c r="E2" s="579"/>
      <c r="F2" s="579"/>
      <c r="G2" s="87"/>
      <c r="AA2" s="78"/>
    </row>
    <row r="3" spans="1:55" ht="42.75" customHeight="1" x14ac:dyDescent="0.25">
      <c r="A3" s="580"/>
      <c r="B3" s="580"/>
      <c r="C3" s="580"/>
      <c r="D3" s="580"/>
      <c r="E3" s="580"/>
      <c r="F3" s="580"/>
      <c r="G3" s="87"/>
      <c r="AA3" s="78"/>
    </row>
    <row r="4" spans="1:55" x14ac:dyDescent="0.25">
      <c r="A4" s="586" t="s">
        <v>280</v>
      </c>
      <c r="B4" s="587"/>
      <c r="C4" s="93" t="s">
        <v>63</v>
      </c>
      <c r="D4" s="581" t="s">
        <v>114</v>
      </c>
      <c r="E4" s="582"/>
      <c r="F4" s="583"/>
      <c r="G4" s="87"/>
    </row>
    <row r="5" spans="1:55" s="72" customFormat="1" ht="108" customHeight="1" x14ac:dyDescent="0.25">
      <c r="A5" s="584" t="s">
        <v>235</v>
      </c>
      <c r="B5" s="585"/>
      <c r="C5" s="256">
        <f>'1- Counseling'!H4</f>
        <v>0</v>
      </c>
      <c r="D5" s="575" t="str">
        <f>IF(A1="ERROR: SECTION NOT COMPLETE","",IF(C5=1,'1- Counseling'!I4,'1- Counseling'!J4))</f>
        <v/>
      </c>
      <c r="E5" s="575"/>
      <c r="F5" s="575"/>
      <c r="G5" s="87"/>
      <c r="H5" s="87"/>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row>
    <row r="6" spans="1:55" ht="181.5" customHeight="1" x14ac:dyDescent="0.25">
      <c r="A6" s="567" t="s">
        <v>324</v>
      </c>
      <c r="B6" s="568"/>
      <c r="C6" s="257">
        <f>'1- Counseling'!H13</f>
        <v>0</v>
      </c>
      <c r="D6" s="575" t="str">
        <f>IF(A1="ERROR: SECTION NOT COMPLETE","",IF(C6=1,'1- Counseling'!I13,'1- Counseling'!J13))</f>
        <v/>
      </c>
      <c r="E6" s="575"/>
      <c r="F6" s="575"/>
      <c r="G6" s="258"/>
    </row>
    <row r="7" spans="1:55" s="87" customFormat="1" x14ac:dyDescent="0.25">
      <c r="A7" s="227" t="s">
        <v>219</v>
      </c>
      <c r="B7" s="276"/>
      <c r="C7" s="69"/>
      <c r="D7" s="69"/>
      <c r="E7" s="69"/>
      <c r="F7" s="92"/>
    </row>
    <row r="8" spans="1:55" s="87" customFormat="1" ht="30" customHeight="1" x14ac:dyDescent="0.25">
      <c r="A8" s="263" t="s">
        <v>222</v>
      </c>
      <c r="B8" s="569" t="s">
        <v>206</v>
      </c>
      <c r="C8" s="570"/>
      <c r="D8" s="571"/>
      <c r="E8" s="245" t="s">
        <v>207</v>
      </c>
      <c r="F8" s="246" t="s">
        <v>208</v>
      </c>
    </row>
    <row r="9" spans="1:55" s="87" customFormat="1" ht="42.75" customHeight="1" x14ac:dyDescent="0.25">
      <c r="A9" s="310"/>
      <c r="B9" s="572"/>
      <c r="C9" s="573"/>
      <c r="D9" s="574"/>
      <c r="E9" s="264"/>
      <c r="F9" s="290"/>
    </row>
    <row r="10" spans="1:55" s="87" customFormat="1" ht="42.75" customHeight="1" x14ac:dyDescent="0.25">
      <c r="A10" s="310"/>
      <c r="B10" s="572"/>
      <c r="C10" s="573"/>
      <c r="D10" s="574"/>
      <c r="E10" s="264"/>
      <c r="F10" s="264"/>
    </row>
    <row r="11" spans="1:55" s="87" customFormat="1" ht="42.75" customHeight="1" x14ac:dyDescent="0.25">
      <c r="A11" s="310"/>
      <c r="B11" s="572"/>
      <c r="C11" s="573"/>
      <c r="D11" s="574"/>
      <c r="E11" s="264"/>
      <c r="F11" s="264"/>
    </row>
    <row r="12" spans="1:55" s="87" customFormat="1" x14ac:dyDescent="0.25">
      <c r="A12" s="68" t="s">
        <v>106</v>
      </c>
      <c r="B12" s="69"/>
      <c r="C12" s="69"/>
      <c r="D12" s="69"/>
      <c r="E12" s="69"/>
      <c r="F12" s="92"/>
    </row>
    <row r="13" spans="1:55" s="87" customFormat="1" x14ac:dyDescent="0.25"/>
    <row r="14" spans="1:55" s="87" customFormat="1" x14ac:dyDescent="0.25"/>
    <row r="15" spans="1:55" s="87" customFormat="1" x14ac:dyDescent="0.25"/>
    <row r="16" spans="1:55" s="87" customFormat="1" x14ac:dyDescent="0.25"/>
    <row r="17" s="87" customFormat="1" x14ac:dyDescent="0.25"/>
    <row r="18" s="87" customFormat="1" x14ac:dyDescent="0.25"/>
    <row r="19" s="87" customFormat="1" x14ac:dyDescent="0.25"/>
    <row r="20" s="87" customFormat="1" x14ac:dyDescent="0.25"/>
    <row r="21" s="87" customFormat="1" x14ac:dyDescent="0.25"/>
    <row r="22" s="87" customFormat="1" x14ac:dyDescent="0.25"/>
    <row r="23" s="87" customFormat="1" x14ac:dyDescent="0.25"/>
    <row r="24" s="87" customFormat="1" x14ac:dyDescent="0.25"/>
    <row r="25" s="87" customFormat="1" x14ac:dyDescent="0.25"/>
    <row r="26" s="87" customFormat="1" x14ac:dyDescent="0.25"/>
    <row r="27" s="87" customFormat="1" x14ac:dyDescent="0.25"/>
    <row r="28" s="87" customFormat="1" x14ac:dyDescent="0.25"/>
    <row r="29" s="87" customFormat="1" x14ac:dyDescent="0.25"/>
    <row r="30" s="87" customFormat="1" x14ac:dyDescent="0.25"/>
    <row r="31" s="87" customFormat="1" x14ac:dyDescent="0.25"/>
    <row r="32" s="87" customFormat="1" x14ac:dyDescent="0.25"/>
    <row r="33" s="87" customFormat="1" x14ac:dyDescent="0.25"/>
    <row r="34" s="87" customFormat="1" x14ac:dyDescent="0.25"/>
    <row r="35" s="87" customFormat="1" x14ac:dyDescent="0.25"/>
    <row r="36" s="87" customFormat="1" x14ac:dyDescent="0.25"/>
    <row r="37" s="87" customFormat="1" x14ac:dyDescent="0.25"/>
    <row r="38" s="87" customFormat="1" x14ac:dyDescent="0.25"/>
    <row r="39" s="87" customFormat="1" x14ac:dyDescent="0.25"/>
    <row r="40" s="87" customFormat="1" x14ac:dyDescent="0.25"/>
    <row r="41" s="87" customFormat="1" x14ac:dyDescent="0.25"/>
    <row r="42" s="87" customFormat="1" x14ac:dyDescent="0.25"/>
    <row r="43" s="87" customFormat="1" x14ac:dyDescent="0.25"/>
    <row r="44" s="87" customFormat="1" x14ac:dyDescent="0.25"/>
    <row r="45" s="87" customFormat="1" x14ac:dyDescent="0.25"/>
    <row r="46" s="87" customFormat="1" x14ac:dyDescent="0.25"/>
    <row r="47" s="87" customFormat="1" x14ac:dyDescent="0.25"/>
    <row r="48" s="87" customFormat="1" x14ac:dyDescent="0.25"/>
    <row r="49" s="87" customFormat="1" x14ac:dyDescent="0.25"/>
    <row r="50" s="87" customFormat="1" x14ac:dyDescent="0.25"/>
    <row r="51" s="87" customFormat="1" x14ac:dyDescent="0.25"/>
    <row r="52" s="87" customFormat="1" x14ac:dyDescent="0.25"/>
    <row r="53" s="87" customFormat="1" x14ac:dyDescent="0.25"/>
    <row r="54" s="87" customFormat="1" x14ac:dyDescent="0.25"/>
    <row r="55" s="87" customFormat="1" x14ac:dyDescent="0.25"/>
    <row r="56" s="87" customFormat="1" x14ac:dyDescent="0.25"/>
    <row r="57" s="87" customFormat="1" x14ac:dyDescent="0.25"/>
    <row r="58" s="87" customFormat="1" x14ac:dyDescent="0.25"/>
    <row r="59" s="87" customFormat="1" x14ac:dyDescent="0.25"/>
    <row r="60" s="87" customFormat="1" x14ac:dyDescent="0.25"/>
    <row r="61" s="87" customFormat="1" x14ac:dyDescent="0.25"/>
    <row r="62" s="87" customFormat="1" x14ac:dyDescent="0.25"/>
    <row r="63" s="87" customFormat="1" x14ac:dyDescent="0.25"/>
    <row r="64" s="87" customFormat="1" x14ac:dyDescent="0.25"/>
    <row r="65" s="87" customFormat="1" x14ac:dyDescent="0.25"/>
  </sheetData>
  <sheetProtection sheet="1" objects="1" scenarios="1" selectLockedCells="1"/>
  <mergeCells count="13">
    <mergeCell ref="A1:F1"/>
    <mergeCell ref="A2:F2"/>
    <mergeCell ref="A3:F3"/>
    <mergeCell ref="D4:F4"/>
    <mergeCell ref="D5:F5"/>
    <mergeCell ref="A5:B5"/>
    <mergeCell ref="A4:B4"/>
    <mergeCell ref="A6:B6"/>
    <mergeCell ref="B8:D8"/>
    <mergeCell ref="B9:D9"/>
    <mergeCell ref="B10:D10"/>
    <mergeCell ref="B11:D11"/>
    <mergeCell ref="D6:F6"/>
  </mergeCells>
  <conditionalFormatting sqref="C5:C6">
    <cfRule type="colorScale" priority="3">
      <colorScale>
        <cfvo type="num" val="0"/>
        <cfvo type="num" val="0.5"/>
        <cfvo type="num" val="1"/>
        <color rgb="FFC00000"/>
        <color theme="7"/>
        <color theme="9" tint="-0.249977111117893"/>
      </colorScale>
    </cfRule>
  </conditionalFormatting>
  <conditionalFormatting sqref="A1:B1">
    <cfRule type="expression" dxfId="7" priority="2">
      <formula>$A$1="ERROR: SECTION NOT COMPLETE"</formula>
    </cfRule>
  </conditionalFormatting>
  <pageMargins left="0.7" right="0.7" top="0.75" bottom="0.75" header="0.3" footer="0.3"/>
  <pageSetup scale="76" orientation="portrait" r:id="rId1"/>
  <headerFooter>
    <oddFooter>&amp;CFamily Planning HIV Integration Tool &amp;P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B70"/>
  <sheetViews>
    <sheetView workbookViewId="0">
      <selection activeCell="A14" sqref="A14:F14"/>
    </sheetView>
  </sheetViews>
  <sheetFormatPr defaultColWidth="8.85546875" defaultRowHeight="15" x14ac:dyDescent="0.25"/>
  <cols>
    <col min="1" max="1" width="29.42578125" style="78" customWidth="1"/>
    <col min="2" max="2" width="30.28515625" style="78" customWidth="1"/>
    <col min="3" max="3" width="10.28515625" customWidth="1"/>
    <col min="4" max="4" width="10.42578125" style="78" customWidth="1"/>
    <col min="5" max="5" width="22.85546875" customWidth="1"/>
    <col min="6" max="6" width="15.42578125" style="78" customWidth="1"/>
    <col min="7" max="7" width="7.85546875" style="71" customWidth="1"/>
    <col min="8" max="54" width="8.85546875" style="71"/>
  </cols>
  <sheetData>
    <row r="1" spans="1:54" ht="32.25" customHeight="1" x14ac:dyDescent="0.25">
      <c r="A1" s="576" t="str">
        <f>IF('2- Services'!A56:G56="NOTE: ONE OR MORE QUESTIONS IS NOT ANSWERED","ERROR: SECTION NOT COMPLETE","RESULTS
Section 2: Services")</f>
        <v>ERROR: SECTION NOT COMPLETE</v>
      </c>
      <c r="B1" s="577"/>
      <c r="C1" s="577"/>
      <c r="D1" s="577"/>
      <c r="E1" s="577"/>
      <c r="F1" s="578"/>
    </row>
    <row r="2" spans="1:54" ht="21.75" customHeight="1" x14ac:dyDescent="0.25">
      <c r="A2" s="579" t="str">
        <f>CONCATENATE("TOTAL SCORE: ",(TEXT('2- Services'!I57,"#,##%")))</f>
        <v>TOTAL SCORE: %</v>
      </c>
      <c r="B2" s="579"/>
      <c r="C2" s="579"/>
      <c r="D2" s="579"/>
      <c r="E2" s="579"/>
      <c r="F2" s="579"/>
    </row>
    <row r="3" spans="1:54" ht="42.75" customHeight="1" x14ac:dyDescent="0.25">
      <c r="A3" s="580"/>
      <c r="B3" s="580"/>
      <c r="C3" s="580"/>
      <c r="D3" s="580"/>
      <c r="E3" s="580"/>
      <c r="F3" s="580"/>
    </row>
    <row r="4" spans="1:54" x14ac:dyDescent="0.25">
      <c r="A4" s="586" t="s">
        <v>280</v>
      </c>
      <c r="B4" s="587"/>
      <c r="C4" s="93" t="s">
        <v>63</v>
      </c>
      <c r="D4" s="581" t="s">
        <v>114</v>
      </c>
      <c r="E4" s="582"/>
      <c r="F4" s="583"/>
      <c r="G4" s="87"/>
    </row>
    <row r="5" spans="1:54" ht="60.75" customHeight="1" x14ac:dyDescent="0.25">
      <c r="A5" s="584" t="s">
        <v>237</v>
      </c>
      <c r="B5" s="585"/>
      <c r="C5" s="257">
        <f>'2- Services'!K7</f>
        <v>0</v>
      </c>
      <c r="D5" s="575" t="str">
        <f>IF(A1="ERROR: SECTION NOT COMPLETE","",IF(C5&lt;1,'2- Services'!N4,'2- Services'!M4))</f>
        <v/>
      </c>
      <c r="E5" s="575"/>
      <c r="F5" s="575"/>
    </row>
    <row r="6" spans="1:54" ht="72" customHeight="1" x14ac:dyDescent="0.25">
      <c r="A6" s="584" t="s">
        <v>238</v>
      </c>
      <c r="B6" s="592"/>
      <c r="C6" s="257">
        <f>'2- Services'!K22</f>
        <v>0</v>
      </c>
      <c r="D6" s="575" t="str">
        <f>IF(A1="ERROR: SECTION NOT COMPLETE","",IF(C6&lt;1,'2- Services'!N22,'2- Services'!M22))</f>
        <v/>
      </c>
      <c r="E6" s="575"/>
      <c r="F6" s="575"/>
    </row>
    <row r="7" spans="1:54" s="78" customFormat="1" ht="55.5" customHeight="1" x14ac:dyDescent="0.25">
      <c r="A7" s="584" t="s">
        <v>283</v>
      </c>
      <c r="B7" s="588"/>
      <c r="C7" s="257">
        <f>'2- Services'!I38</f>
        <v>0</v>
      </c>
      <c r="D7" s="575" t="str">
        <f>IF(A1="ERROR: SECTION NOT COMPLETE","",IF(C7="NA","Question is NA- This facility does not provide IUD insertion",IF(C7&lt;1,'2- Services'!N38,'2- Services'!M38)))</f>
        <v/>
      </c>
      <c r="E7" s="575"/>
      <c r="F7" s="575"/>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row>
    <row r="8" spans="1:54" s="78" customFormat="1" ht="45.75" customHeight="1" x14ac:dyDescent="0.25">
      <c r="A8" s="584" t="s">
        <v>302</v>
      </c>
      <c r="B8" s="588"/>
      <c r="C8" s="257">
        <f>'2- Services'!I40</f>
        <v>0</v>
      </c>
      <c r="D8" s="575" t="str">
        <f>IF(A1="ERROR: SECTION NOT COMPLETE","",IF(C8&lt;1,'2- Services'!N40,'2- Services'!M40))</f>
        <v/>
      </c>
      <c r="E8" s="575"/>
      <c r="F8" s="575"/>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row>
    <row r="9" spans="1:54" ht="81" customHeight="1" x14ac:dyDescent="0.25">
      <c r="A9" s="584" t="s">
        <v>239</v>
      </c>
      <c r="B9" s="588"/>
      <c r="C9" s="257">
        <f>'2- Services'!K44</f>
        <v>0</v>
      </c>
      <c r="D9" s="575" t="str">
        <f>IF(A1="ERROR: SECTION NOT COMPLETE","",IF(C9&lt;1,'2- Services'!N44,'2- Services'!M44))</f>
        <v/>
      </c>
      <c r="E9" s="575"/>
      <c r="F9" s="575"/>
    </row>
    <row r="10" spans="1:54" s="78" customFormat="1" ht="55.5" customHeight="1" x14ac:dyDescent="0.25">
      <c r="A10" s="584" t="s">
        <v>284</v>
      </c>
      <c r="B10" s="588"/>
      <c r="C10" s="257">
        <f>'2- Services'!K50</f>
        <v>0</v>
      </c>
      <c r="D10" s="575" t="str">
        <f>IF(A1="ERROR: SECTION NOT COMPLETE","",IF(C10&lt;1,'2- Services'!N50,'2- Services'!M50))</f>
        <v/>
      </c>
      <c r="E10" s="575"/>
      <c r="F10" s="575"/>
      <c r="G10" s="87"/>
      <c r="H10" s="87"/>
      <c r="I10" s="87"/>
      <c r="J10" s="87"/>
      <c r="K10" s="87"/>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row>
    <row r="11" spans="1:54" s="78" customFormat="1" ht="42.75" customHeight="1" x14ac:dyDescent="0.25">
      <c r="A11" s="584" t="s">
        <v>285</v>
      </c>
      <c r="B11" s="588"/>
      <c r="C11" s="257">
        <f>'2- Services'!K54</f>
        <v>0</v>
      </c>
      <c r="D11" s="575" t="str">
        <f>IF(A1="ERROR: SECTION NOT COMPLETE","",IF(C11&lt;1,'2- Services'!N54,'2- Services'!M54))</f>
        <v/>
      </c>
      <c r="E11" s="575"/>
      <c r="F11" s="575"/>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row>
    <row r="12" spans="1:54" s="71" customFormat="1" x14ac:dyDescent="0.25">
      <c r="A12" s="227" t="s">
        <v>219</v>
      </c>
      <c r="B12" s="278"/>
      <c r="C12" s="265"/>
      <c r="D12" s="265"/>
      <c r="E12" s="265"/>
      <c r="F12" s="266"/>
    </row>
    <row r="13" spans="1:54" s="71" customFormat="1" ht="30" x14ac:dyDescent="0.25">
      <c r="A13" s="263" t="s">
        <v>222</v>
      </c>
      <c r="B13" s="569" t="s">
        <v>206</v>
      </c>
      <c r="C13" s="570"/>
      <c r="D13" s="571"/>
      <c r="E13" s="245" t="s">
        <v>207</v>
      </c>
      <c r="F13" s="246" t="s">
        <v>208</v>
      </c>
    </row>
    <row r="14" spans="1:54" s="87" customFormat="1" ht="42.75" customHeight="1" x14ac:dyDescent="0.25">
      <c r="A14" s="320"/>
      <c r="B14" s="589"/>
      <c r="C14" s="590"/>
      <c r="D14" s="591"/>
      <c r="E14" s="295"/>
      <c r="F14" s="321"/>
    </row>
    <row r="15" spans="1:54" s="71" customFormat="1" ht="42.75" customHeight="1" x14ac:dyDescent="0.25">
      <c r="A15" s="320"/>
      <c r="B15" s="589"/>
      <c r="C15" s="590"/>
      <c r="D15" s="591"/>
      <c r="E15" s="295"/>
      <c r="F15" s="295"/>
    </row>
    <row r="16" spans="1:54" s="71" customFormat="1" ht="42.75" customHeight="1" x14ac:dyDescent="0.25">
      <c r="A16" s="320"/>
      <c r="B16" s="589"/>
      <c r="C16" s="590"/>
      <c r="D16" s="591"/>
      <c r="E16" s="295"/>
      <c r="F16" s="295"/>
    </row>
    <row r="17" spans="1:6" s="71" customFormat="1" x14ac:dyDescent="0.25">
      <c r="A17" s="68" t="s">
        <v>122</v>
      </c>
      <c r="B17" s="69"/>
      <c r="C17" s="69"/>
      <c r="D17" s="69"/>
      <c r="E17" s="69"/>
      <c r="F17" s="92"/>
    </row>
    <row r="18" spans="1:6" s="71" customFormat="1" x14ac:dyDescent="0.25">
      <c r="A18" s="87"/>
      <c r="B18" s="87"/>
      <c r="D18" s="87"/>
      <c r="F18" s="87"/>
    </row>
    <row r="19" spans="1:6" s="71" customFormat="1" x14ac:dyDescent="0.25">
      <c r="A19" s="87"/>
      <c r="B19" s="87"/>
      <c r="D19" s="87"/>
      <c r="F19" s="87"/>
    </row>
    <row r="20" spans="1:6" s="71" customFormat="1" x14ac:dyDescent="0.25">
      <c r="A20" s="87"/>
      <c r="B20" s="87"/>
      <c r="D20" s="87"/>
      <c r="F20" s="87"/>
    </row>
    <row r="21" spans="1:6" s="71" customFormat="1" x14ac:dyDescent="0.25">
      <c r="A21" s="87"/>
      <c r="B21" s="87"/>
      <c r="D21" s="87"/>
      <c r="F21" s="87"/>
    </row>
    <row r="22" spans="1:6" s="71" customFormat="1" x14ac:dyDescent="0.25">
      <c r="A22" s="87"/>
      <c r="B22" s="87"/>
      <c r="D22" s="87"/>
      <c r="F22" s="87"/>
    </row>
    <row r="23" spans="1:6" s="71" customFormat="1" x14ac:dyDescent="0.25">
      <c r="A23" s="87"/>
      <c r="B23" s="87"/>
      <c r="D23" s="87"/>
      <c r="F23" s="87"/>
    </row>
    <row r="24" spans="1:6" s="71" customFormat="1" x14ac:dyDescent="0.25">
      <c r="A24" s="87"/>
      <c r="B24" s="87"/>
      <c r="D24" s="87"/>
      <c r="F24" s="87"/>
    </row>
    <row r="25" spans="1:6" s="71" customFormat="1" x14ac:dyDescent="0.25">
      <c r="A25" s="87"/>
      <c r="B25" s="87"/>
      <c r="D25" s="87"/>
      <c r="F25" s="87"/>
    </row>
    <row r="26" spans="1:6" s="71" customFormat="1" x14ac:dyDescent="0.25">
      <c r="A26" s="87"/>
      <c r="B26" s="87"/>
      <c r="D26" s="87"/>
      <c r="F26" s="87"/>
    </row>
    <row r="27" spans="1:6" s="71" customFormat="1" x14ac:dyDescent="0.25">
      <c r="A27" s="87"/>
      <c r="B27" s="87"/>
      <c r="D27" s="87"/>
      <c r="F27" s="87"/>
    </row>
    <row r="28" spans="1:6" s="71" customFormat="1" x14ac:dyDescent="0.25">
      <c r="A28" s="87"/>
      <c r="B28" s="87"/>
      <c r="D28" s="87"/>
      <c r="F28" s="87"/>
    </row>
    <row r="29" spans="1:6" s="71" customFormat="1" x14ac:dyDescent="0.25">
      <c r="A29" s="87"/>
      <c r="B29" s="87"/>
      <c r="D29" s="87"/>
      <c r="F29" s="87"/>
    </row>
    <row r="30" spans="1:6" s="71" customFormat="1" x14ac:dyDescent="0.25">
      <c r="A30" s="87"/>
      <c r="B30" s="87"/>
      <c r="D30" s="87"/>
      <c r="F30" s="87"/>
    </row>
    <row r="31" spans="1:6" s="71" customFormat="1" x14ac:dyDescent="0.25">
      <c r="A31" s="87"/>
      <c r="B31" s="87"/>
      <c r="D31" s="87"/>
      <c r="F31" s="87"/>
    </row>
    <row r="32" spans="1:6" s="71" customFormat="1" x14ac:dyDescent="0.25">
      <c r="A32" s="87"/>
      <c r="B32" s="87"/>
      <c r="D32" s="87"/>
      <c r="F32" s="87"/>
    </row>
    <row r="33" spans="1:6" s="71" customFormat="1" x14ac:dyDescent="0.25">
      <c r="A33" s="87"/>
      <c r="B33" s="87"/>
      <c r="D33" s="87"/>
      <c r="F33" s="87"/>
    </row>
    <row r="34" spans="1:6" s="71" customFormat="1" x14ac:dyDescent="0.25">
      <c r="A34" s="87"/>
      <c r="B34" s="87"/>
      <c r="D34" s="87"/>
      <c r="F34" s="87"/>
    </row>
    <row r="35" spans="1:6" s="71" customFormat="1" x14ac:dyDescent="0.25">
      <c r="A35" s="87"/>
      <c r="B35" s="87"/>
      <c r="D35" s="87"/>
      <c r="F35" s="87"/>
    </row>
    <row r="36" spans="1:6" s="71" customFormat="1" x14ac:dyDescent="0.25">
      <c r="A36" s="87"/>
      <c r="B36" s="87"/>
      <c r="D36" s="87"/>
      <c r="F36" s="87"/>
    </row>
    <row r="37" spans="1:6" s="71" customFormat="1" x14ac:dyDescent="0.25">
      <c r="A37" s="87"/>
      <c r="B37" s="87"/>
      <c r="D37" s="87"/>
      <c r="F37" s="87"/>
    </row>
    <row r="38" spans="1:6" s="71" customFormat="1" x14ac:dyDescent="0.25">
      <c r="A38" s="87"/>
      <c r="B38" s="87"/>
      <c r="D38" s="87"/>
      <c r="F38" s="87"/>
    </row>
    <row r="39" spans="1:6" s="71" customFormat="1" x14ac:dyDescent="0.25">
      <c r="A39" s="87"/>
      <c r="B39" s="87"/>
      <c r="D39" s="87"/>
      <c r="F39" s="87"/>
    </row>
    <row r="40" spans="1:6" s="71" customFormat="1" x14ac:dyDescent="0.25">
      <c r="A40" s="87"/>
      <c r="B40" s="87"/>
      <c r="D40" s="87"/>
      <c r="F40" s="87"/>
    </row>
    <row r="41" spans="1:6" s="71" customFormat="1" x14ac:dyDescent="0.25">
      <c r="A41" s="87"/>
      <c r="B41" s="87"/>
      <c r="D41" s="87"/>
      <c r="F41" s="87"/>
    </row>
    <row r="42" spans="1:6" s="71" customFormat="1" x14ac:dyDescent="0.25">
      <c r="A42" s="87"/>
      <c r="B42" s="87"/>
      <c r="D42" s="87"/>
      <c r="F42" s="87"/>
    </row>
    <row r="43" spans="1:6" s="71" customFormat="1" x14ac:dyDescent="0.25">
      <c r="A43" s="87"/>
      <c r="B43" s="87"/>
      <c r="D43" s="87"/>
      <c r="F43" s="87"/>
    </row>
    <row r="44" spans="1:6" s="71" customFormat="1" x14ac:dyDescent="0.25">
      <c r="A44" s="87"/>
      <c r="B44" s="87"/>
      <c r="D44" s="87"/>
      <c r="F44" s="87"/>
    </row>
    <row r="45" spans="1:6" s="71" customFormat="1" x14ac:dyDescent="0.25">
      <c r="A45" s="87"/>
      <c r="B45" s="87"/>
      <c r="D45" s="87"/>
      <c r="F45" s="87"/>
    </row>
    <row r="46" spans="1:6" s="71" customFormat="1" x14ac:dyDescent="0.25">
      <c r="A46" s="87"/>
      <c r="B46" s="87"/>
      <c r="D46" s="87"/>
      <c r="F46" s="87"/>
    </row>
    <row r="47" spans="1:6" s="71" customFormat="1" x14ac:dyDescent="0.25">
      <c r="A47" s="87"/>
      <c r="B47" s="87"/>
      <c r="D47" s="87"/>
      <c r="F47" s="87"/>
    </row>
    <row r="48" spans="1:6" s="71" customFormat="1" x14ac:dyDescent="0.25">
      <c r="A48" s="87"/>
      <c r="B48" s="87"/>
      <c r="D48" s="87"/>
      <c r="F48" s="87"/>
    </row>
    <row r="49" spans="1:6" s="71" customFormat="1" x14ac:dyDescent="0.25">
      <c r="A49" s="87"/>
      <c r="B49" s="87"/>
      <c r="D49" s="87"/>
      <c r="F49" s="87"/>
    </row>
    <row r="50" spans="1:6" s="71" customFormat="1" x14ac:dyDescent="0.25">
      <c r="A50" s="87"/>
      <c r="B50" s="87"/>
      <c r="D50" s="87"/>
      <c r="F50" s="87"/>
    </row>
    <row r="51" spans="1:6" s="71" customFormat="1" x14ac:dyDescent="0.25">
      <c r="A51" s="87"/>
      <c r="B51" s="87"/>
      <c r="D51" s="87"/>
      <c r="F51" s="87"/>
    </row>
    <row r="52" spans="1:6" s="71" customFormat="1" x14ac:dyDescent="0.25">
      <c r="A52" s="87"/>
      <c r="B52" s="87"/>
      <c r="D52" s="87"/>
      <c r="F52" s="87"/>
    </row>
    <row r="53" spans="1:6" s="71" customFormat="1" x14ac:dyDescent="0.25">
      <c r="A53" s="87"/>
      <c r="B53" s="87"/>
      <c r="D53" s="87"/>
      <c r="F53" s="87"/>
    </row>
    <row r="54" spans="1:6" s="71" customFormat="1" x14ac:dyDescent="0.25">
      <c r="A54" s="87"/>
      <c r="B54" s="87"/>
      <c r="D54" s="87"/>
      <c r="F54" s="87"/>
    </row>
    <row r="55" spans="1:6" s="71" customFormat="1" x14ac:dyDescent="0.25">
      <c r="A55" s="87"/>
      <c r="B55" s="87"/>
      <c r="D55" s="87"/>
      <c r="F55" s="87"/>
    </row>
    <row r="56" spans="1:6" s="71" customFormat="1" x14ac:dyDescent="0.25">
      <c r="A56" s="87"/>
      <c r="B56" s="87"/>
      <c r="D56" s="87"/>
      <c r="F56" s="87"/>
    </row>
    <row r="57" spans="1:6" s="71" customFormat="1" x14ac:dyDescent="0.25">
      <c r="A57" s="87"/>
      <c r="B57" s="87"/>
      <c r="D57" s="87"/>
      <c r="F57" s="87"/>
    </row>
    <row r="58" spans="1:6" s="71" customFormat="1" x14ac:dyDescent="0.25">
      <c r="A58" s="87"/>
      <c r="B58" s="87"/>
      <c r="D58" s="87"/>
      <c r="F58" s="87"/>
    </row>
    <row r="59" spans="1:6" s="71" customFormat="1" x14ac:dyDescent="0.25">
      <c r="A59" s="87"/>
      <c r="B59" s="87"/>
      <c r="D59" s="87"/>
      <c r="F59" s="87"/>
    </row>
    <row r="60" spans="1:6" s="71" customFormat="1" x14ac:dyDescent="0.25">
      <c r="A60" s="87"/>
      <c r="B60" s="87"/>
      <c r="D60" s="87"/>
      <c r="F60" s="87"/>
    </row>
    <row r="61" spans="1:6" s="71" customFormat="1" x14ac:dyDescent="0.25">
      <c r="A61" s="87"/>
      <c r="B61" s="87"/>
      <c r="D61" s="87"/>
      <c r="F61" s="87"/>
    </row>
    <row r="62" spans="1:6" s="71" customFormat="1" x14ac:dyDescent="0.25">
      <c r="A62" s="87"/>
      <c r="B62" s="87"/>
      <c r="D62" s="87"/>
      <c r="F62" s="87"/>
    </row>
    <row r="63" spans="1:6" s="71" customFormat="1" x14ac:dyDescent="0.25">
      <c r="A63" s="87"/>
      <c r="B63" s="87"/>
      <c r="D63" s="87"/>
      <c r="F63" s="87"/>
    </row>
    <row r="64" spans="1:6" s="71" customFormat="1" x14ac:dyDescent="0.25">
      <c r="A64" s="87"/>
      <c r="B64" s="87"/>
      <c r="D64" s="87"/>
      <c r="F64" s="87"/>
    </row>
    <row r="65" spans="1:6" s="71" customFormat="1" x14ac:dyDescent="0.25">
      <c r="A65" s="87"/>
      <c r="B65" s="87"/>
      <c r="D65" s="87"/>
      <c r="F65" s="87"/>
    </row>
    <row r="66" spans="1:6" s="71" customFormat="1" x14ac:dyDescent="0.25">
      <c r="A66" s="87"/>
      <c r="B66" s="87"/>
      <c r="D66" s="87"/>
      <c r="F66" s="87"/>
    </row>
    <row r="67" spans="1:6" s="71" customFormat="1" x14ac:dyDescent="0.25">
      <c r="A67" s="87"/>
      <c r="B67" s="87"/>
      <c r="D67" s="87"/>
      <c r="F67" s="87"/>
    </row>
    <row r="68" spans="1:6" s="71" customFormat="1" x14ac:dyDescent="0.25">
      <c r="A68" s="87"/>
      <c r="B68" s="87"/>
      <c r="D68" s="87"/>
      <c r="F68" s="87"/>
    </row>
    <row r="69" spans="1:6" s="71" customFormat="1" x14ac:dyDescent="0.25">
      <c r="A69" s="87"/>
      <c r="B69" s="87"/>
      <c r="D69" s="87"/>
      <c r="F69" s="87"/>
    </row>
    <row r="70" spans="1:6" s="71" customFormat="1" x14ac:dyDescent="0.25">
      <c r="A70" s="87"/>
      <c r="B70" s="87"/>
      <c r="D70" s="87"/>
      <c r="F70" s="87"/>
    </row>
  </sheetData>
  <sheetProtection selectLockedCells="1"/>
  <mergeCells count="23">
    <mergeCell ref="B14:D14"/>
    <mergeCell ref="B15:D15"/>
    <mergeCell ref="B16:D16"/>
    <mergeCell ref="A2:F2"/>
    <mergeCell ref="A1:F1"/>
    <mergeCell ref="A3:F3"/>
    <mergeCell ref="D5:F5"/>
    <mergeCell ref="A4:B4"/>
    <mergeCell ref="A5:B5"/>
    <mergeCell ref="A10:B10"/>
    <mergeCell ref="A11:B11"/>
    <mergeCell ref="D6:F6"/>
    <mergeCell ref="D9:F9"/>
    <mergeCell ref="D4:F4"/>
    <mergeCell ref="A6:B6"/>
    <mergeCell ref="A7:B7"/>
    <mergeCell ref="D10:F10"/>
    <mergeCell ref="D7:F7"/>
    <mergeCell ref="D8:F8"/>
    <mergeCell ref="D11:F11"/>
    <mergeCell ref="B13:D13"/>
    <mergeCell ref="A8:B8"/>
    <mergeCell ref="A9:B9"/>
  </mergeCells>
  <conditionalFormatting sqref="C5:C6 H2 C9:C10">
    <cfRule type="colorScale" priority="9">
      <colorScale>
        <cfvo type="num" val="0"/>
        <cfvo type="num" val="0.5"/>
        <cfvo type="num" val="1"/>
        <color rgb="FFC00000"/>
        <color theme="7"/>
        <color theme="9" tint="-0.249977111117893"/>
      </colorScale>
    </cfRule>
  </conditionalFormatting>
  <conditionalFormatting sqref="A1:B1">
    <cfRule type="expression" dxfId="6" priority="8">
      <formula>$A$1="ERROR: SECTION NOT COMPLETE"</formula>
    </cfRule>
  </conditionalFormatting>
  <conditionalFormatting sqref="C7:C8">
    <cfRule type="colorScale" priority="7">
      <colorScale>
        <cfvo type="num" val="0"/>
        <cfvo type="num" val="0.5"/>
        <cfvo type="num" val="1"/>
        <color rgb="FFC00000"/>
        <color theme="7"/>
        <color theme="9" tint="-0.249977111117893"/>
      </colorScale>
    </cfRule>
  </conditionalFormatting>
  <conditionalFormatting sqref="C11">
    <cfRule type="colorScale" priority="1">
      <colorScale>
        <cfvo type="num" val="0"/>
        <cfvo type="num" val="0.5"/>
        <cfvo type="num" val="1"/>
        <color rgb="FFC00000"/>
        <color theme="7"/>
        <color theme="9" tint="-0.249977111117893"/>
      </colorScale>
    </cfRule>
  </conditionalFormatting>
  <pageMargins left="0.7" right="0.7" top="0.75" bottom="0.75" header="0.3" footer="0.3"/>
  <pageSetup scale="76" orientation="portrait" r:id="rId1"/>
  <headerFooter>
    <oddFooter>&amp;CFamily Planning HIV Integration Tool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AK62"/>
  <sheetViews>
    <sheetView zoomScaleSheetLayoutView="115" workbookViewId="0">
      <selection activeCell="F39" sqref="F39"/>
    </sheetView>
  </sheetViews>
  <sheetFormatPr defaultColWidth="8.85546875" defaultRowHeight="15" x14ac:dyDescent="0.25"/>
  <cols>
    <col min="1" max="1" width="30.42578125" style="78" customWidth="1"/>
    <col min="2" max="2" width="23.140625" style="78" customWidth="1"/>
    <col min="3" max="3" width="17.140625" style="78" customWidth="1"/>
    <col min="4" max="4" width="14.140625" style="78" customWidth="1"/>
    <col min="5" max="5" width="20.85546875" style="78" customWidth="1"/>
    <col min="6" max="6" width="15" style="78" customWidth="1"/>
    <col min="7" max="37" width="8.85546875" style="87"/>
    <col min="38" max="16384" width="8.85546875" style="78"/>
  </cols>
  <sheetData>
    <row r="1" spans="1:6" ht="31.5" customHeight="1" x14ac:dyDescent="0.25">
      <c r="A1" s="593" t="str">
        <f>IF('3-Staffing and Training'!A27:E27="NOTE: ONE OR MORE QUESTIONS IS NOT ANSWERED","ERROR: SECTION NOT COMPLETE","RESULTS
Section 3: Staffing and Training")</f>
        <v>ERROR: SECTION NOT COMPLETE</v>
      </c>
      <c r="B1" s="593"/>
      <c r="C1" s="593"/>
      <c r="D1" s="593"/>
      <c r="E1" s="593"/>
      <c r="F1" s="593"/>
    </row>
    <row r="2" spans="1:6" ht="18.75" customHeight="1" x14ac:dyDescent="0.25">
      <c r="A2" s="579" t="str">
        <f>CONCATENATE("TOTAL SCORE: ",(TEXT('3-Staffing and Training'!E28,"#,##%")))</f>
        <v>TOTAL SCORE: %</v>
      </c>
      <c r="B2" s="579"/>
      <c r="C2" s="579"/>
      <c r="D2" s="579"/>
      <c r="E2" s="579"/>
      <c r="F2" s="579"/>
    </row>
    <row r="3" spans="1:6" ht="39" customHeight="1" x14ac:dyDescent="0.25">
      <c r="A3" s="580"/>
      <c r="B3" s="580"/>
      <c r="C3" s="580"/>
      <c r="D3" s="580"/>
      <c r="E3" s="580"/>
      <c r="F3" s="580"/>
    </row>
    <row r="4" spans="1:6" x14ac:dyDescent="0.25">
      <c r="A4" s="586" t="s">
        <v>280</v>
      </c>
      <c r="B4" s="587"/>
      <c r="C4" s="93" t="s">
        <v>63</v>
      </c>
      <c r="D4" s="581" t="s">
        <v>114</v>
      </c>
      <c r="E4" s="582"/>
      <c r="F4" s="583"/>
    </row>
    <row r="5" spans="1:6" ht="42" customHeight="1" x14ac:dyDescent="0.25">
      <c r="A5" s="584" t="s">
        <v>341</v>
      </c>
      <c r="B5" s="585"/>
      <c r="C5" s="257">
        <f>'3-Staffing and Training'!G12</f>
        <v>0</v>
      </c>
      <c r="D5" s="575" t="str">
        <f>IF(A1="ERROR: SECTION NOT COMPLETE","",IF('Staffing and Training'!C5&lt;1,'3-Staffing and Training'!K12,'3-Staffing and Training'!J12))</f>
        <v/>
      </c>
      <c r="E5" s="575"/>
      <c r="F5" s="575"/>
    </row>
    <row r="6" spans="1:6" ht="87" customHeight="1" x14ac:dyDescent="0.25">
      <c r="A6" s="584" t="s">
        <v>426</v>
      </c>
      <c r="B6" s="588"/>
      <c r="C6" s="257">
        <f>'3-Staffing and Training'!G13</f>
        <v>0</v>
      </c>
      <c r="D6" s="575" t="str">
        <f>IF(A1="ERROR: SECTION NOT COMPLETE","",IF('Staffing and Training'!C6&lt;1,'3-Staffing and Training'!K13,'3-Staffing and Training'!J13))</f>
        <v/>
      </c>
      <c r="E6" s="575"/>
      <c r="F6" s="575"/>
    </row>
    <row r="7" spans="1:6" ht="60.75" customHeight="1" x14ac:dyDescent="0.25">
      <c r="A7" s="584" t="s">
        <v>427</v>
      </c>
      <c r="B7" s="588"/>
      <c r="C7" s="257">
        <f>'3-Staffing and Training'!G14</f>
        <v>0</v>
      </c>
      <c r="D7" s="575" t="str">
        <f>IF(A1="ERROR: SECTION NOT COMPLETE","",IF('Staffing and Training'!C7&lt;1,'3-Staffing and Training'!K14,'3-Staffing and Training'!J14))</f>
        <v/>
      </c>
      <c r="E7" s="575"/>
      <c r="F7" s="575"/>
    </row>
    <row r="8" spans="1:6" ht="44.25" customHeight="1" x14ac:dyDescent="0.25">
      <c r="A8" s="584" t="s">
        <v>428</v>
      </c>
      <c r="B8" s="592"/>
      <c r="C8" s="257">
        <f>'3-Staffing and Training'!G16</f>
        <v>0</v>
      </c>
      <c r="D8" s="575" t="str">
        <f>IF(A1="ERROR: SECTION NOT COMPLETE","",IF(C8="NA","Question is NA, facility does not provide IUDs",IF('Staffing and Training'!C8&lt;1,'3-Staffing and Training'!K16,'3-Staffing and Training'!J16)))</f>
        <v/>
      </c>
      <c r="E8" s="575"/>
      <c r="F8" s="575"/>
    </row>
    <row r="9" spans="1:6" ht="52.5" customHeight="1" x14ac:dyDescent="0.25">
      <c r="A9" s="584" t="s">
        <v>429</v>
      </c>
      <c r="B9" s="592"/>
      <c r="C9" s="257">
        <f>'3-Staffing and Training'!G17</f>
        <v>0</v>
      </c>
      <c r="D9" s="575" t="str">
        <f>IF(A1="ERROR: SECTION NOT COMPLETE","",IF(C9="NA","Question is NA, facility does not provide implants",IF('Staffing and Training'!C9&lt;1,'3-Staffing and Training'!K17,'3-Staffing and Training'!J17)))</f>
        <v/>
      </c>
      <c r="E9" s="575"/>
      <c r="F9" s="575"/>
    </row>
    <row r="10" spans="1:6" ht="62.25" customHeight="1" x14ac:dyDescent="0.25">
      <c r="A10" s="584" t="s">
        <v>430</v>
      </c>
      <c r="B10" s="592"/>
      <c r="C10" s="257">
        <f>'3-Staffing and Training'!G18</f>
        <v>0</v>
      </c>
      <c r="D10" s="575" t="str">
        <f>IF(A1="ERROR: SECTION NOT COMPLETE","",IF('Staffing and Training'!C10&lt;1,'3-Staffing and Training'!K18,'3-Staffing and Training'!J18))</f>
        <v/>
      </c>
      <c r="E10" s="575"/>
      <c r="F10" s="575"/>
    </row>
    <row r="11" spans="1:6" ht="44.25" customHeight="1" x14ac:dyDescent="0.25">
      <c r="A11" s="584" t="s">
        <v>431</v>
      </c>
      <c r="B11" s="592"/>
      <c r="C11" s="257">
        <f>'3-Staffing and Training'!G19</f>
        <v>0</v>
      </c>
      <c r="D11" s="575" t="str">
        <f>IF(A1="ERROR: SECTION NOT COMPLETE","",IF('Staffing and Training'!C11&lt;1,'3-Staffing and Training'!K19,'3-Staffing and Training'!J19))</f>
        <v/>
      </c>
      <c r="E11" s="575"/>
      <c r="F11" s="575"/>
    </row>
    <row r="12" spans="1:6" ht="95.25" customHeight="1" x14ac:dyDescent="0.25">
      <c r="A12" s="584" t="s">
        <v>432</v>
      </c>
      <c r="B12" s="592"/>
      <c r="C12" s="257">
        <f>'3-Staffing and Training'!I21</f>
        <v>0</v>
      </c>
      <c r="D12" s="575" t="str">
        <f>IF(A1="ERROR: SECTION NOT COMPLETE","",IF('Staffing and Training'!C12&lt;1,'3-Staffing and Training'!K21,'3-Staffing and Training'!J21))</f>
        <v/>
      </c>
      <c r="E12" s="575"/>
      <c r="F12" s="575"/>
    </row>
    <row r="13" spans="1:6" s="87" customFormat="1" x14ac:dyDescent="0.25">
      <c r="A13" s="235" t="s">
        <v>219</v>
      </c>
      <c r="B13" s="278"/>
      <c r="C13" s="265"/>
      <c r="D13" s="265"/>
      <c r="E13" s="265"/>
      <c r="F13" s="266"/>
    </row>
    <row r="14" spans="1:6" s="87" customFormat="1" ht="30" x14ac:dyDescent="0.25">
      <c r="A14" s="263" t="s">
        <v>222</v>
      </c>
      <c r="B14" s="597" t="s">
        <v>206</v>
      </c>
      <c r="C14" s="598"/>
      <c r="D14" s="599"/>
      <c r="E14" s="245" t="s">
        <v>207</v>
      </c>
      <c r="F14" s="246" t="s">
        <v>208</v>
      </c>
    </row>
    <row r="15" spans="1:6" s="87" customFormat="1" ht="42.75" customHeight="1" x14ac:dyDescent="0.25">
      <c r="A15" s="320"/>
      <c r="B15" s="594"/>
      <c r="C15" s="595"/>
      <c r="D15" s="596"/>
      <c r="E15" s="295"/>
      <c r="F15" s="295"/>
    </row>
    <row r="16" spans="1:6" s="87" customFormat="1" ht="42.75" customHeight="1" x14ac:dyDescent="0.25">
      <c r="A16" s="320"/>
      <c r="B16" s="594"/>
      <c r="C16" s="595"/>
      <c r="D16" s="596"/>
      <c r="E16" s="295"/>
      <c r="F16" s="295"/>
    </row>
    <row r="17" spans="1:6" s="87" customFormat="1" ht="42.75" customHeight="1" x14ac:dyDescent="0.25">
      <c r="A17" s="320"/>
      <c r="B17" s="594"/>
      <c r="C17" s="595"/>
      <c r="D17" s="596"/>
      <c r="E17" s="295"/>
      <c r="F17" s="295"/>
    </row>
    <row r="18" spans="1:6" s="87" customFormat="1" x14ac:dyDescent="0.25">
      <c r="A18" s="68" t="s">
        <v>223</v>
      </c>
      <c r="B18" s="69"/>
      <c r="C18" s="69"/>
      <c r="D18" s="69"/>
      <c r="E18" s="69"/>
      <c r="F18" s="92"/>
    </row>
    <row r="19" spans="1:6" s="87" customFormat="1" x14ac:dyDescent="0.25"/>
    <row r="20" spans="1:6" s="87" customFormat="1" x14ac:dyDescent="0.25"/>
    <row r="21" spans="1:6" s="87" customFormat="1" x14ac:dyDescent="0.25"/>
    <row r="22" spans="1:6" s="87" customFormat="1" x14ac:dyDescent="0.25"/>
    <row r="23" spans="1:6" s="87" customFormat="1" x14ac:dyDescent="0.25"/>
    <row r="24" spans="1:6" s="87" customFormat="1" x14ac:dyDescent="0.25"/>
    <row r="25" spans="1:6" s="87" customFormat="1" x14ac:dyDescent="0.25"/>
    <row r="26" spans="1:6" s="87" customFormat="1" x14ac:dyDescent="0.25"/>
    <row r="27" spans="1:6" s="87" customFormat="1" x14ac:dyDescent="0.25"/>
    <row r="28" spans="1:6" s="87" customFormat="1" x14ac:dyDescent="0.25"/>
    <row r="29" spans="1:6" s="87" customFormat="1" x14ac:dyDescent="0.25"/>
    <row r="30" spans="1:6" s="87" customFormat="1" x14ac:dyDescent="0.25"/>
    <row r="31" spans="1:6" s="87" customFormat="1" x14ac:dyDescent="0.25"/>
    <row r="32" spans="1:6" s="87" customFormat="1" x14ac:dyDescent="0.25"/>
    <row r="33" s="87" customFormat="1" x14ac:dyDescent="0.25"/>
    <row r="34" s="87" customFormat="1" x14ac:dyDescent="0.25"/>
    <row r="35" s="87" customFormat="1" x14ac:dyDescent="0.25"/>
    <row r="36" s="87" customFormat="1" x14ac:dyDescent="0.25"/>
    <row r="37" s="87" customFormat="1" x14ac:dyDescent="0.25"/>
    <row r="38" s="87" customFormat="1" x14ac:dyDescent="0.25"/>
    <row r="39" s="87" customFormat="1" x14ac:dyDescent="0.25"/>
    <row r="40" s="87" customFormat="1" x14ac:dyDescent="0.25"/>
    <row r="41" s="87" customFormat="1" x14ac:dyDescent="0.25"/>
    <row r="42" s="87" customFormat="1" x14ac:dyDescent="0.25"/>
    <row r="43" s="87" customFormat="1" x14ac:dyDescent="0.25"/>
    <row r="44" s="87" customFormat="1" x14ac:dyDescent="0.25"/>
    <row r="45" s="87" customFormat="1" x14ac:dyDescent="0.25"/>
    <row r="46" s="87" customFormat="1" x14ac:dyDescent="0.25"/>
    <row r="47" s="87" customFormat="1" x14ac:dyDescent="0.25"/>
    <row r="48" s="87" customFormat="1" x14ac:dyDescent="0.25"/>
    <row r="49" s="87" customFormat="1" x14ac:dyDescent="0.25"/>
    <row r="50" s="87" customFormat="1" x14ac:dyDescent="0.25"/>
    <row r="51" s="87" customFormat="1" x14ac:dyDescent="0.25"/>
    <row r="52" s="87" customFormat="1" x14ac:dyDescent="0.25"/>
    <row r="53" s="87" customFormat="1" x14ac:dyDescent="0.25"/>
    <row r="54" s="87" customFormat="1" x14ac:dyDescent="0.25"/>
    <row r="55" s="87" customFormat="1" x14ac:dyDescent="0.25"/>
    <row r="56" s="87" customFormat="1" x14ac:dyDescent="0.25"/>
    <row r="57" s="87" customFormat="1" x14ac:dyDescent="0.25"/>
    <row r="58" s="87" customFormat="1" x14ac:dyDescent="0.25"/>
    <row r="59" s="87" customFormat="1" x14ac:dyDescent="0.25"/>
    <row r="60" s="87" customFormat="1" x14ac:dyDescent="0.25"/>
    <row r="61" s="87" customFormat="1" x14ac:dyDescent="0.25"/>
    <row r="62" s="87" customFormat="1" x14ac:dyDescent="0.25"/>
  </sheetData>
  <sheetProtection selectLockedCells="1"/>
  <mergeCells count="25">
    <mergeCell ref="A11:B11"/>
    <mergeCell ref="A12:B12"/>
    <mergeCell ref="B15:D15"/>
    <mergeCell ref="B16:D16"/>
    <mergeCell ref="B17:D17"/>
    <mergeCell ref="B14:D14"/>
    <mergeCell ref="D12:F12"/>
    <mergeCell ref="A6:B6"/>
    <mergeCell ref="A7:B7"/>
    <mergeCell ref="A8:B8"/>
    <mergeCell ref="A9:B9"/>
    <mergeCell ref="A10:B10"/>
    <mergeCell ref="D6:F6"/>
    <mergeCell ref="D7:F7"/>
    <mergeCell ref="D8:F8"/>
    <mergeCell ref="D10:F10"/>
    <mergeCell ref="D11:F11"/>
    <mergeCell ref="D9:F9"/>
    <mergeCell ref="A1:F1"/>
    <mergeCell ref="A2:F2"/>
    <mergeCell ref="A3:F3"/>
    <mergeCell ref="D4:F4"/>
    <mergeCell ref="D5:F5"/>
    <mergeCell ref="A4:B4"/>
    <mergeCell ref="A5:B5"/>
  </mergeCells>
  <conditionalFormatting sqref="C5:C12 H2">
    <cfRule type="colorScale" priority="4">
      <colorScale>
        <cfvo type="num" val="0"/>
        <cfvo type="num" val="0.5"/>
        <cfvo type="num" val="1"/>
        <color rgb="FFC00000"/>
        <color theme="7"/>
        <color theme="9" tint="-0.249977111117893"/>
      </colorScale>
    </cfRule>
  </conditionalFormatting>
  <conditionalFormatting sqref="A1:B1">
    <cfRule type="expression" dxfId="5" priority="3">
      <formula>$A$1="ERROR: SECTION NOT COMPLETE"</formula>
    </cfRule>
  </conditionalFormatting>
  <pageMargins left="0.7" right="0.7" top="0.75" bottom="0.75" header="0.3" footer="0.3"/>
  <pageSetup scale="74" orientation="portrait" r:id="rId1"/>
  <headerFooter>
    <oddFooter>&amp;CFamily Planning HIV Integration Tool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B60"/>
  <sheetViews>
    <sheetView workbookViewId="0">
      <selection activeCell="A13" sqref="A13"/>
    </sheetView>
  </sheetViews>
  <sheetFormatPr defaultColWidth="8.85546875" defaultRowHeight="15" x14ac:dyDescent="0.25"/>
  <cols>
    <col min="1" max="2" width="26.42578125" style="78" customWidth="1"/>
    <col min="3" max="3" width="9.85546875" style="78" customWidth="1"/>
    <col min="4" max="4" width="7.28515625" style="78" customWidth="1"/>
    <col min="5" max="5" width="17.42578125" style="78" customWidth="1"/>
    <col min="6" max="6" width="18.42578125" style="78" customWidth="1"/>
    <col min="7" max="7" width="7.85546875" style="87" customWidth="1"/>
    <col min="8" max="54" width="8.85546875" style="87"/>
    <col min="55" max="16384" width="8.85546875" style="78"/>
  </cols>
  <sheetData>
    <row r="1" spans="1:54" ht="38.25" customHeight="1" x14ac:dyDescent="0.25">
      <c r="A1" s="593" t="str">
        <f>IF('4-Supervision'!A19:E19="NOTE: ONE OR MORE QUESTIONS IS NOT ANSWERED","ERROR: SECTION NOT COMPLETE","RESULTS
Section 4: Supervision")</f>
        <v>ERROR: SECTION NOT COMPLETE</v>
      </c>
      <c r="B1" s="593"/>
      <c r="C1" s="593"/>
      <c r="D1" s="593"/>
      <c r="E1" s="593"/>
      <c r="F1" s="593"/>
    </row>
    <row r="2" spans="1:54" ht="18.75" customHeight="1" x14ac:dyDescent="0.25">
      <c r="A2" s="579" t="str">
        <f>CONCATENATE("TOTAL SCORE: ",(TEXT('4-Supervision'!E20,"#,##%")))</f>
        <v>TOTAL SCORE: %</v>
      </c>
      <c r="B2" s="579"/>
      <c r="C2" s="579"/>
      <c r="D2" s="579"/>
      <c r="E2" s="579"/>
      <c r="F2" s="579"/>
    </row>
    <row r="3" spans="1:54" ht="39" customHeight="1" x14ac:dyDescent="0.25">
      <c r="A3" s="606"/>
      <c r="B3" s="606"/>
      <c r="C3" s="606"/>
      <c r="D3" s="606"/>
      <c r="E3" s="606"/>
      <c r="F3" s="606"/>
    </row>
    <row r="4" spans="1:54" ht="15" customHeight="1" x14ac:dyDescent="0.25">
      <c r="A4" s="586" t="s">
        <v>280</v>
      </c>
      <c r="B4" s="587"/>
      <c r="C4" s="93" t="s">
        <v>63</v>
      </c>
      <c r="D4" s="581" t="s">
        <v>114</v>
      </c>
      <c r="E4" s="582"/>
      <c r="F4" s="583"/>
    </row>
    <row r="5" spans="1:54" s="72" customFormat="1" ht="55.5" customHeight="1" x14ac:dyDescent="0.25">
      <c r="A5" s="584" t="s">
        <v>240</v>
      </c>
      <c r="B5" s="592"/>
      <c r="C5" s="256">
        <f>'4-Supervision'!I4</f>
        <v>0</v>
      </c>
      <c r="D5" s="575" t="str">
        <f>IF($A$1="ERROR: SECTION NOT COMPLETE","",IF(C5&lt;1,'4-Supervision'!K4,'4-Supervision'!J4))</f>
        <v/>
      </c>
      <c r="E5" s="575"/>
      <c r="F5" s="575"/>
      <c r="G5" s="73"/>
      <c r="H5" s="73"/>
      <c r="I5" s="73"/>
      <c r="J5" s="87"/>
      <c r="K5" s="87"/>
      <c r="L5" s="87"/>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row>
    <row r="6" spans="1:54" ht="57" customHeight="1" x14ac:dyDescent="0.25">
      <c r="A6" s="584" t="s">
        <v>241</v>
      </c>
      <c r="B6" s="592"/>
      <c r="C6" s="257" t="str">
        <f>IF(C5=0,"NA",'4-Supervision'!I6)</f>
        <v>NA</v>
      </c>
      <c r="D6" s="575" t="str">
        <f>IF(C6="NA","NA",IF($A$1="ERROR: SECTION NOT COMPLETE","",IF(C6&lt;1,'4-Supervision'!K6,'4-Supervision'!J6)))</f>
        <v>NA</v>
      </c>
      <c r="E6" s="575"/>
      <c r="F6" s="575"/>
    </row>
    <row r="7" spans="1:54" ht="84.75" customHeight="1" x14ac:dyDescent="0.25">
      <c r="A7" s="584" t="s">
        <v>242</v>
      </c>
      <c r="B7" s="592"/>
      <c r="C7" s="257" t="str">
        <f>IF(C5=0,"NA",'4-Supervision'!I8)</f>
        <v>NA</v>
      </c>
      <c r="D7" s="575" t="str">
        <f>IF(C7="NA","NA",(IF($A$1="ERROR: SECTION NOT COMPLETE","",IF(C7&lt;1,'4-Supervision'!K8,'4-Supervision'!J8))))</f>
        <v>NA</v>
      </c>
      <c r="E7" s="575"/>
      <c r="F7" s="575"/>
    </row>
    <row r="8" spans="1:54" ht="29.25" customHeight="1" x14ac:dyDescent="0.25">
      <c r="A8" s="584" t="s">
        <v>243</v>
      </c>
      <c r="B8" s="592"/>
      <c r="C8" s="257" t="str">
        <f>IF(C5=0,"NA",'4-Supervision'!I10)</f>
        <v>NA</v>
      </c>
      <c r="D8" s="575" t="str">
        <f>IF(C8="NA","NA",IF($A$1="ERROR: SECTION NOT COMPLETE","",IF(C8&lt;1,'4-Supervision'!K10,'4-Supervision'!J10)))</f>
        <v>NA</v>
      </c>
      <c r="E8" s="575"/>
      <c r="F8" s="575"/>
    </row>
    <row r="9" spans="1:54" ht="88.5" customHeight="1" x14ac:dyDescent="0.25">
      <c r="A9" s="584" t="s">
        <v>244</v>
      </c>
      <c r="B9" s="592"/>
      <c r="C9" s="257" t="str">
        <f>IF(C5=0,"NA",'4-Supervision'!I13)</f>
        <v>NA</v>
      </c>
      <c r="D9" s="575" t="str">
        <f>IF(C9="NA","NA",IF($A$1="ERROR: SECTION NOT COMPLETE","",IF(C9&lt;1,'4-Supervision'!K13,'4-Supervision'!J13)))</f>
        <v>NA</v>
      </c>
      <c r="E9" s="575"/>
      <c r="F9" s="575"/>
    </row>
    <row r="10" spans="1:54" ht="56.25" customHeight="1" x14ac:dyDescent="0.25">
      <c r="A10" s="584" t="s">
        <v>245</v>
      </c>
      <c r="B10" s="592"/>
      <c r="C10" s="257" t="str">
        <f>IF(C5=0,"NA",'4-Supervision'!I17)</f>
        <v>NA</v>
      </c>
      <c r="D10" s="575" t="str">
        <f>IF(C10="NA","NA",IF($A$1="ERROR: SECTION NOT COMPLETE","",IF(C10&lt;1,'4-Supervision'!K17,'4-Supervision'!J17)))</f>
        <v>NA</v>
      </c>
      <c r="E10" s="575"/>
      <c r="F10" s="575"/>
    </row>
    <row r="11" spans="1:54" s="87" customFormat="1" x14ac:dyDescent="0.25">
      <c r="A11" s="307" t="s">
        <v>219</v>
      </c>
      <c r="B11" s="278"/>
      <c r="C11" s="265"/>
      <c r="D11" s="265"/>
      <c r="E11" s="265"/>
      <c r="F11" s="266"/>
    </row>
    <row r="12" spans="1:54" s="87" customFormat="1" ht="30" x14ac:dyDescent="0.25">
      <c r="A12" s="306" t="s">
        <v>222</v>
      </c>
      <c r="B12" s="603" t="s">
        <v>206</v>
      </c>
      <c r="C12" s="604"/>
      <c r="D12" s="605"/>
      <c r="E12" s="245" t="s">
        <v>207</v>
      </c>
      <c r="F12" s="246" t="s">
        <v>208</v>
      </c>
    </row>
    <row r="13" spans="1:54" s="87" customFormat="1" ht="57.75" customHeight="1" x14ac:dyDescent="0.25">
      <c r="A13" s="322"/>
      <c r="B13" s="600"/>
      <c r="C13" s="601"/>
      <c r="D13" s="602"/>
      <c r="E13" s="318"/>
      <c r="F13" s="318"/>
    </row>
    <row r="14" spans="1:54" s="87" customFormat="1" ht="57.75" customHeight="1" x14ac:dyDescent="0.25">
      <c r="A14" s="322"/>
      <c r="B14" s="600"/>
      <c r="C14" s="601"/>
      <c r="D14" s="602"/>
      <c r="E14" s="318"/>
      <c r="F14" s="318"/>
    </row>
    <row r="15" spans="1:54" s="87" customFormat="1" ht="57.75" customHeight="1" x14ac:dyDescent="0.25">
      <c r="A15" s="322"/>
      <c r="B15" s="600"/>
      <c r="C15" s="601"/>
      <c r="D15" s="602"/>
      <c r="E15" s="318"/>
      <c r="F15" s="318"/>
    </row>
    <row r="16" spans="1:54" s="87" customFormat="1" x14ac:dyDescent="0.25">
      <c r="A16" s="68" t="s">
        <v>221</v>
      </c>
      <c r="B16" s="69"/>
      <c r="C16" s="69"/>
      <c r="D16" s="69"/>
      <c r="E16" s="69"/>
      <c r="F16" s="92"/>
    </row>
    <row r="17" s="87" customFormat="1" x14ac:dyDescent="0.25"/>
    <row r="18" s="87" customFormat="1" x14ac:dyDescent="0.25"/>
    <row r="19" s="87" customFormat="1" x14ac:dyDescent="0.25"/>
    <row r="20" s="87" customFormat="1" x14ac:dyDescent="0.25"/>
    <row r="21" s="87" customFormat="1" x14ac:dyDescent="0.25"/>
    <row r="22" s="87" customFormat="1" x14ac:dyDescent="0.25"/>
    <row r="23" s="87" customFormat="1" x14ac:dyDescent="0.25"/>
    <row r="24" s="87" customFormat="1" x14ac:dyDescent="0.25"/>
    <row r="25" s="87" customFormat="1" x14ac:dyDescent="0.25"/>
    <row r="26" s="87" customFormat="1" x14ac:dyDescent="0.25"/>
    <row r="27" s="87" customFormat="1" x14ac:dyDescent="0.25"/>
    <row r="28" s="87" customFormat="1" x14ac:dyDescent="0.25"/>
    <row r="29" s="87" customFormat="1" x14ac:dyDescent="0.25"/>
    <row r="30" s="87" customFormat="1" x14ac:dyDescent="0.25"/>
    <row r="31" s="87" customFormat="1" x14ac:dyDescent="0.25"/>
    <row r="32" s="87" customFormat="1" x14ac:dyDescent="0.25"/>
    <row r="33" s="87" customFormat="1" x14ac:dyDescent="0.25"/>
    <row r="34" s="87" customFormat="1" x14ac:dyDescent="0.25"/>
    <row r="35" s="87" customFormat="1" x14ac:dyDescent="0.25"/>
    <row r="36" s="87" customFormat="1" x14ac:dyDescent="0.25"/>
    <row r="37" s="87" customFormat="1" x14ac:dyDescent="0.25"/>
    <row r="38" s="87" customFormat="1" x14ac:dyDescent="0.25"/>
    <row r="39" s="87" customFormat="1" x14ac:dyDescent="0.25"/>
    <row r="40" s="87" customFormat="1" x14ac:dyDescent="0.25"/>
    <row r="41" s="87" customFormat="1" x14ac:dyDescent="0.25"/>
    <row r="42" s="87" customFormat="1" x14ac:dyDescent="0.25"/>
    <row r="43" s="87" customFormat="1" x14ac:dyDescent="0.25"/>
    <row r="44" s="87" customFormat="1" x14ac:dyDescent="0.25"/>
    <row r="45" s="87" customFormat="1" x14ac:dyDescent="0.25"/>
    <row r="46" s="87" customFormat="1" x14ac:dyDescent="0.25"/>
    <row r="47" s="87" customFormat="1" x14ac:dyDescent="0.25"/>
    <row r="48" s="87" customFormat="1" x14ac:dyDescent="0.25"/>
    <row r="49" s="87" customFormat="1" x14ac:dyDescent="0.25"/>
    <row r="50" s="87" customFormat="1" x14ac:dyDescent="0.25"/>
    <row r="51" s="87" customFormat="1" x14ac:dyDescent="0.25"/>
    <row r="52" s="87" customFormat="1" x14ac:dyDescent="0.25"/>
    <row r="53" s="87" customFormat="1" x14ac:dyDescent="0.25"/>
    <row r="54" s="87" customFormat="1" x14ac:dyDescent="0.25"/>
    <row r="55" s="87" customFormat="1" x14ac:dyDescent="0.25"/>
    <row r="56" s="87" customFormat="1" x14ac:dyDescent="0.25"/>
    <row r="57" s="87" customFormat="1" x14ac:dyDescent="0.25"/>
    <row r="58" s="87" customFormat="1" x14ac:dyDescent="0.25"/>
    <row r="59" s="87" customFormat="1" x14ac:dyDescent="0.25"/>
    <row r="60" s="87" customFormat="1" x14ac:dyDescent="0.25"/>
  </sheetData>
  <sheetProtection sheet="1" objects="1" scenarios="1" selectLockedCells="1"/>
  <mergeCells count="21">
    <mergeCell ref="A1:F1"/>
    <mergeCell ref="A2:F2"/>
    <mergeCell ref="A3:F3"/>
    <mergeCell ref="D4:F4"/>
    <mergeCell ref="A5:B5"/>
    <mergeCell ref="A4:B4"/>
    <mergeCell ref="D5:F5"/>
    <mergeCell ref="B13:D13"/>
    <mergeCell ref="B14:D14"/>
    <mergeCell ref="B12:D12"/>
    <mergeCell ref="B15:D15"/>
    <mergeCell ref="D6:F6"/>
    <mergeCell ref="D7:F7"/>
    <mergeCell ref="D8:F8"/>
    <mergeCell ref="D10:F10"/>
    <mergeCell ref="D9:F9"/>
    <mergeCell ref="A6:B6"/>
    <mergeCell ref="A7:B7"/>
    <mergeCell ref="A8:B8"/>
    <mergeCell ref="A9:B9"/>
    <mergeCell ref="A10:B10"/>
  </mergeCells>
  <conditionalFormatting sqref="C5:C8 H2 C10">
    <cfRule type="colorScale" priority="4">
      <colorScale>
        <cfvo type="num" val="0"/>
        <cfvo type="num" val="0.5"/>
        <cfvo type="num" val="1"/>
        <color rgb="FFC00000"/>
        <color theme="7"/>
        <color theme="9" tint="-0.249977111117893"/>
      </colorScale>
    </cfRule>
  </conditionalFormatting>
  <conditionalFormatting sqref="A1:B1">
    <cfRule type="expression" dxfId="4" priority="3">
      <formula>$A$1="ERROR: SECTION NOT COMPLETE"</formula>
    </cfRule>
  </conditionalFormatting>
  <conditionalFormatting sqref="C9">
    <cfRule type="colorScale" priority="1">
      <colorScale>
        <cfvo type="num" val="0"/>
        <cfvo type="num" val="0.5"/>
        <cfvo type="num" val="1"/>
        <color rgb="FFC00000"/>
        <color theme="7"/>
        <color theme="9" tint="-0.249977111117893"/>
      </colorScale>
    </cfRule>
  </conditionalFormatting>
  <pageMargins left="0.7" right="0.7" top="0.75" bottom="0.75" header="0.3" footer="0.3"/>
  <pageSetup scale="85" orientation="portrait" r:id="rId1"/>
  <headerFooter>
    <oddFooter>&amp;CFamily Planning HIV Integration Tool &amp;P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B60"/>
  <sheetViews>
    <sheetView workbookViewId="0">
      <selection activeCell="A13" sqref="A13"/>
    </sheetView>
  </sheetViews>
  <sheetFormatPr defaultColWidth="8.85546875" defaultRowHeight="15" x14ac:dyDescent="0.25"/>
  <cols>
    <col min="1" max="1" width="27.7109375" style="78" customWidth="1"/>
    <col min="2" max="2" width="19.85546875" style="78" customWidth="1"/>
    <col min="3" max="3" width="17.140625" style="78" customWidth="1"/>
    <col min="4" max="4" width="21.42578125" style="78" customWidth="1"/>
    <col min="5" max="5" width="20.28515625" style="78" customWidth="1"/>
    <col min="6" max="6" width="17.42578125" style="78" customWidth="1"/>
    <col min="7" max="7" width="7.85546875" style="87" customWidth="1"/>
    <col min="8" max="54" width="8.85546875" style="87"/>
    <col min="55" max="16384" width="8.85546875" style="78"/>
  </cols>
  <sheetData>
    <row r="1" spans="1:54" ht="35.25" customHeight="1" x14ac:dyDescent="0.25">
      <c r="A1" s="593" t="str">
        <f>IF('5-Facility Infrastructure'!A44:E44="NOTE: ONE OR MORE QUESTIONS IS NOT ANSWERED","ERROR: SECTION NOT COMPLETE","RESULTS
Section 5: Facility Infrastructure")</f>
        <v>ERROR: SECTION NOT COMPLETE</v>
      </c>
      <c r="B1" s="593"/>
      <c r="C1" s="593"/>
      <c r="D1" s="593"/>
      <c r="E1" s="593"/>
      <c r="F1" s="593"/>
      <c r="G1" s="104"/>
      <c r="H1" s="102"/>
    </row>
    <row r="2" spans="1:54" ht="15.75" x14ac:dyDescent="0.25">
      <c r="A2" s="579" t="str">
        <f>CONCATENATE("TOTAL SCORE: ",(TEXT('5-Facility Infrastructure'!E45,"#,##%")))</f>
        <v>TOTAL SCORE: %</v>
      </c>
      <c r="B2" s="579"/>
      <c r="C2" s="579"/>
      <c r="D2" s="579"/>
      <c r="E2" s="579"/>
      <c r="F2" s="579"/>
      <c r="G2" s="104"/>
      <c r="H2" s="102"/>
    </row>
    <row r="3" spans="1:54" ht="42.75" customHeight="1" x14ac:dyDescent="0.25">
      <c r="A3" s="580"/>
      <c r="B3" s="580"/>
      <c r="C3" s="580"/>
      <c r="D3" s="580"/>
      <c r="E3" s="580"/>
      <c r="F3" s="580"/>
      <c r="G3" s="104"/>
      <c r="H3" s="102"/>
    </row>
    <row r="4" spans="1:54" x14ac:dyDescent="0.25">
      <c r="A4" s="586" t="s">
        <v>280</v>
      </c>
      <c r="B4" s="587"/>
      <c r="C4" s="93" t="s">
        <v>63</v>
      </c>
      <c r="D4" s="581" t="s">
        <v>114</v>
      </c>
      <c r="E4" s="582"/>
      <c r="F4" s="583"/>
      <c r="G4" s="104"/>
      <c r="H4" s="102"/>
    </row>
    <row r="5" spans="1:54" s="72" customFormat="1" ht="177.75" customHeight="1" x14ac:dyDescent="0.25">
      <c r="A5" s="434" t="s">
        <v>304</v>
      </c>
      <c r="B5" s="607"/>
      <c r="C5" s="256">
        <f>'5-Facility Infrastructure'!I6</f>
        <v>0</v>
      </c>
      <c r="D5" s="575" t="str">
        <f>IF(A1="ERROR: SECTION NOT COMPLETE","",IF('Facility Infrastructure'!C5&lt;1,'5-Facility Infrastructure'!K6,'5-Facility Infrastructure'!J6))</f>
        <v/>
      </c>
      <c r="E5" s="575"/>
      <c r="F5" s="575"/>
      <c r="G5" s="105"/>
      <c r="H5" s="10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row>
    <row r="6" spans="1:54" s="72" customFormat="1" ht="80.25" customHeight="1" x14ac:dyDescent="0.25">
      <c r="A6" s="434" t="s">
        <v>286</v>
      </c>
      <c r="B6" s="608"/>
      <c r="C6" s="256">
        <f>'5-Facility Infrastructure'!I20</f>
        <v>0</v>
      </c>
      <c r="D6" s="575" t="str">
        <f>IF(A1="ERROR: SECTION NOT COMPLETE","",IF('Facility Infrastructure'!C6&lt;1,'5-Facility Infrastructure'!K20,'5-Facility Infrastructure'!J20))</f>
        <v/>
      </c>
      <c r="E6" s="575"/>
      <c r="F6" s="575"/>
      <c r="G6" s="105"/>
      <c r="H6" s="10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row>
    <row r="7" spans="1:54" s="72" customFormat="1" ht="43.5" customHeight="1" x14ac:dyDescent="0.25">
      <c r="A7" s="434" t="s">
        <v>251</v>
      </c>
      <c r="B7" s="607"/>
      <c r="C7" s="256">
        <f>'5-Facility Infrastructure'!I26</f>
        <v>0</v>
      </c>
      <c r="D7" s="575" t="str">
        <f>IF(A1="ERROR: SECTION NOT COMPLETE","",IF('Facility Infrastructure'!C7&lt;1,'5-Facility Infrastructure'!K26,'5-Facility Infrastructure'!J26))</f>
        <v/>
      </c>
      <c r="E7" s="575"/>
      <c r="F7" s="575"/>
      <c r="G7" s="105"/>
      <c r="H7" s="10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row>
    <row r="8" spans="1:54" ht="95.25" customHeight="1" x14ac:dyDescent="0.25">
      <c r="A8" s="434" t="s">
        <v>305</v>
      </c>
      <c r="B8" s="608"/>
      <c r="C8" s="257">
        <f>'5-Facility Infrastructure'!I32</f>
        <v>0</v>
      </c>
      <c r="D8" s="575" t="str">
        <f>IF(A1="ERROR: SECTION NOT COMPLETE","",IF('Facility Infrastructure'!C8&lt;1,'5-Facility Infrastructure'!K32,'5-Facility Infrastructure'!J32))</f>
        <v/>
      </c>
      <c r="E8" s="575"/>
      <c r="F8" s="575"/>
      <c r="G8" s="104"/>
      <c r="H8" s="102"/>
    </row>
    <row r="9" spans="1:54" ht="55.5" customHeight="1" x14ac:dyDescent="0.25">
      <c r="A9" s="434" t="s">
        <v>252</v>
      </c>
      <c r="B9" s="607"/>
      <c r="C9" s="257">
        <f>'5-Facility Infrastructure'!I38</f>
        <v>0</v>
      </c>
      <c r="D9" s="575" t="str">
        <f>IF(A1="ERROR: SECTION NOT COMPLETE","",IF('Facility Infrastructure'!C9&lt;1,'5-Facility Infrastructure'!K38,'5-Facility Infrastructure'!J38))</f>
        <v/>
      </c>
      <c r="E9" s="575"/>
      <c r="F9" s="575"/>
      <c r="G9" s="104"/>
      <c r="H9" s="102"/>
    </row>
    <row r="10" spans="1:54" ht="56.25" customHeight="1" x14ac:dyDescent="0.25">
      <c r="A10" s="434" t="s">
        <v>306</v>
      </c>
      <c r="B10" s="607"/>
      <c r="C10" s="257">
        <f>'5-Facility Infrastructure'!I41</f>
        <v>0</v>
      </c>
      <c r="D10" s="575" t="str">
        <f>IF(A1="ERROR: SECTION NOT COMPLETE","",IF('Facility Infrastructure'!C10&lt;1,'5-Facility Infrastructure'!K41,'5-Facility Infrastructure'!J41))</f>
        <v/>
      </c>
      <c r="E10" s="575"/>
      <c r="F10" s="575"/>
      <c r="G10" s="104"/>
      <c r="H10" s="102"/>
    </row>
    <row r="11" spans="1:54" s="87" customFormat="1" x14ac:dyDescent="0.25">
      <c r="A11" s="268" t="s">
        <v>219</v>
      </c>
      <c r="B11" s="278"/>
      <c r="C11" s="265"/>
      <c r="D11" s="265"/>
      <c r="E11" s="265"/>
      <c r="F11" s="266"/>
      <c r="G11" s="106"/>
    </row>
    <row r="12" spans="1:54" s="87" customFormat="1" ht="30" x14ac:dyDescent="0.25">
      <c r="A12" s="263" t="s">
        <v>222</v>
      </c>
      <c r="B12" s="603" t="s">
        <v>206</v>
      </c>
      <c r="C12" s="604"/>
      <c r="D12" s="605"/>
      <c r="E12" s="245" t="s">
        <v>207</v>
      </c>
      <c r="F12" s="246" t="s">
        <v>208</v>
      </c>
      <c r="G12" s="106"/>
    </row>
    <row r="13" spans="1:54" s="87" customFormat="1" ht="58.5" customHeight="1" x14ac:dyDescent="0.25">
      <c r="A13" s="320"/>
      <c r="B13" s="589"/>
      <c r="C13" s="590"/>
      <c r="D13" s="591"/>
      <c r="E13" s="295"/>
      <c r="F13" s="295"/>
      <c r="G13" s="106"/>
    </row>
    <row r="14" spans="1:54" s="87" customFormat="1" ht="58.5" customHeight="1" x14ac:dyDescent="0.25">
      <c r="A14" s="320"/>
      <c r="B14" s="589"/>
      <c r="C14" s="590"/>
      <c r="D14" s="591"/>
      <c r="E14" s="295"/>
      <c r="F14" s="295"/>
      <c r="G14" s="106"/>
    </row>
    <row r="15" spans="1:54" s="87" customFormat="1" ht="58.5" customHeight="1" x14ac:dyDescent="0.25">
      <c r="A15" s="320"/>
      <c r="B15" s="589"/>
      <c r="C15" s="590"/>
      <c r="D15" s="591"/>
      <c r="E15" s="295"/>
      <c r="F15" s="295"/>
    </row>
    <row r="16" spans="1:54" s="87" customFormat="1" x14ac:dyDescent="0.25">
      <c r="A16" s="68" t="s">
        <v>123</v>
      </c>
      <c r="B16" s="69"/>
      <c r="C16" s="69"/>
      <c r="D16" s="69"/>
      <c r="E16" s="69"/>
      <c r="F16" s="92"/>
    </row>
    <row r="17" s="87" customFormat="1" x14ac:dyDescent="0.25"/>
    <row r="18" s="87" customFormat="1" x14ac:dyDescent="0.25"/>
    <row r="19" s="87" customFormat="1" x14ac:dyDescent="0.25"/>
    <row r="20" s="87" customFormat="1" x14ac:dyDescent="0.25"/>
    <row r="21" s="87" customFormat="1" x14ac:dyDescent="0.25"/>
    <row r="22" s="87" customFormat="1" x14ac:dyDescent="0.25"/>
    <row r="23" s="87" customFormat="1" x14ac:dyDescent="0.25"/>
    <row r="24" s="87" customFormat="1" x14ac:dyDescent="0.25"/>
    <row r="25" s="87" customFormat="1" x14ac:dyDescent="0.25"/>
    <row r="26" s="87" customFormat="1" x14ac:dyDescent="0.25"/>
    <row r="27" s="87" customFormat="1" x14ac:dyDescent="0.25"/>
    <row r="28" s="87" customFormat="1" x14ac:dyDescent="0.25"/>
    <row r="29" s="87" customFormat="1" x14ac:dyDescent="0.25"/>
    <row r="30" s="87" customFormat="1" x14ac:dyDescent="0.25"/>
    <row r="31" s="87" customFormat="1" x14ac:dyDescent="0.25"/>
    <row r="32" s="87" customFormat="1" x14ac:dyDescent="0.25"/>
    <row r="33" s="87" customFormat="1" x14ac:dyDescent="0.25"/>
    <row r="34" s="87" customFormat="1" x14ac:dyDescent="0.25"/>
    <row r="35" s="87" customFormat="1" x14ac:dyDescent="0.25"/>
    <row r="36" s="87" customFormat="1" x14ac:dyDescent="0.25"/>
    <row r="37" s="87" customFormat="1" x14ac:dyDescent="0.25"/>
    <row r="38" s="87" customFormat="1" x14ac:dyDescent="0.25"/>
    <row r="39" s="87" customFormat="1" x14ac:dyDescent="0.25"/>
    <row r="40" s="87" customFormat="1" x14ac:dyDescent="0.25"/>
    <row r="41" s="87" customFormat="1" x14ac:dyDescent="0.25"/>
    <row r="42" s="87" customFormat="1" x14ac:dyDescent="0.25"/>
    <row r="43" s="87" customFormat="1" x14ac:dyDescent="0.25"/>
    <row r="44" s="87" customFormat="1" x14ac:dyDescent="0.25"/>
    <row r="45" s="87" customFormat="1" x14ac:dyDescent="0.25"/>
    <row r="46" s="87" customFormat="1" x14ac:dyDescent="0.25"/>
    <row r="47" s="87" customFormat="1" x14ac:dyDescent="0.25"/>
    <row r="48" s="87" customFormat="1" x14ac:dyDescent="0.25"/>
    <row r="49" s="87" customFormat="1" x14ac:dyDescent="0.25"/>
    <row r="50" s="87" customFormat="1" x14ac:dyDescent="0.25"/>
    <row r="51" s="87" customFormat="1" x14ac:dyDescent="0.25"/>
    <row r="52" s="87" customFormat="1" x14ac:dyDescent="0.25"/>
    <row r="53" s="87" customFormat="1" x14ac:dyDescent="0.25"/>
    <row r="54" s="87" customFormat="1" x14ac:dyDescent="0.25"/>
    <row r="55" s="87" customFormat="1" x14ac:dyDescent="0.25"/>
    <row r="56" s="87" customFormat="1" x14ac:dyDescent="0.25"/>
    <row r="57" s="87" customFormat="1" x14ac:dyDescent="0.25"/>
    <row r="58" s="87" customFormat="1" x14ac:dyDescent="0.25"/>
    <row r="59" s="87" customFormat="1" x14ac:dyDescent="0.25"/>
    <row r="60" s="87" customFormat="1" x14ac:dyDescent="0.25"/>
  </sheetData>
  <sheetProtection sheet="1" objects="1" scenarios="1" selectLockedCells="1"/>
  <mergeCells count="21">
    <mergeCell ref="A1:F1"/>
    <mergeCell ref="A2:F2"/>
    <mergeCell ref="A3:F3"/>
    <mergeCell ref="D4:F4"/>
    <mergeCell ref="A4:B4"/>
    <mergeCell ref="A5:B5"/>
    <mergeCell ref="A6:B6"/>
    <mergeCell ref="A7:B7"/>
    <mergeCell ref="A8:B8"/>
    <mergeCell ref="A9:B9"/>
    <mergeCell ref="D5:F5"/>
    <mergeCell ref="D6:F6"/>
    <mergeCell ref="D7:F7"/>
    <mergeCell ref="D8:F8"/>
    <mergeCell ref="D9:F9"/>
    <mergeCell ref="B15:D15"/>
    <mergeCell ref="A10:B10"/>
    <mergeCell ref="B12:D12"/>
    <mergeCell ref="B13:D13"/>
    <mergeCell ref="B14:D14"/>
    <mergeCell ref="D10:F10"/>
  </mergeCells>
  <conditionalFormatting sqref="C5:C10 H2">
    <cfRule type="colorScale" priority="2">
      <colorScale>
        <cfvo type="num" val="0"/>
        <cfvo type="num" val="0.5"/>
        <cfvo type="num" val="1"/>
        <color rgb="FFC00000"/>
        <color theme="7"/>
        <color theme="9" tint="-0.249977111117893"/>
      </colorScale>
    </cfRule>
  </conditionalFormatting>
  <conditionalFormatting sqref="A1:B1">
    <cfRule type="expression" dxfId="3" priority="1">
      <formula>$A$1="ERROR: SECTION NOT COMPLETE"</formula>
    </cfRule>
  </conditionalFormatting>
  <pageMargins left="0.7" right="0.7" top="0.75" bottom="0.75" header="0.3" footer="0.3"/>
  <pageSetup scale="72" orientation="portrait" r:id="rId1"/>
  <headerFooter>
    <oddFooter>&amp;CFamily Planning HIV Integration Tool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5"/>
  <sheetViews>
    <sheetView tabSelected="1" zoomScale="90" zoomScaleNormal="90" workbookViewId="0">
      <selection activeCell="C42" sqref="C42"/>
    </sheetView>
  </sheetViews>
  <sheetFormatPr defaultRowHeight="15" x14ac:dyDescent="0.25"/>
  <cols>
    <col min="1" max="16384" width="9.140625" style="1"/>
  </cols>
  <sheetData>
    <row r="45" ht="23.25" customHeight="1" x14ac:dyDescent="0.25"/>
  </sheetData>
  <sheetProtection sheet="1" objects="1" scenarios="1" selectLockedCells="1"/>
  <pageMargins left="0.7" right="0.7" top="0.75" bottom="0.75" header="0.3" footer="0.3"/>
  <pageSetup scale="8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B60"/>
  <sheetViews>
    <sheetView workbookViewId="0">
      <selection activeCell="A13" sqref="A13"/>
    </sheetView>
  </sheetViews>
  <sheetFormatPr defaultColWidth="8.85546875" defaultRowHeight="15" x14ac:dyDescent="0.25"/>
  <cols>
    <col min="1" max="1" width="30.42578125" style="78" customWidth="1"/>
    <col min="2" max="2" width="26.42578125" style="78" customWidth="1"/>
    <col min="3" max="3" width="9.42578125" style="78" customWidth="1"/>
    <col min="4" max="4" width="9" style="78" customWidth="1"/>
    <col min="5" max="5" width="21.42578125" style="78" customWidth="1"/>
    <col min="6" max="6" width="18.7109375" style="78" customWidth="1"/>
    <col min="7" max="7" width="7.85546875" style="87" customWidth="1"/>
    <col min="8" max="54" width="8.85546875" style="87"/>
    <col min="55" max="16384" width="8.85546875" style="78"/>
  </cols>
  <sheetData>
    <row r="1" spans="1:54" ht="38.25" customHeight="1" x14ac:dyDescent="0.25">
      <c r="A1" s="593" t="str">
        <f>IF('6-Referrals'!A41:D41="NOTE: ONE OR MORE QUESTIONS IS NOT ANSWERED","ERROR: SECTION NOT COMPLETE","RESULTS
Section 6: Referrals")</f>
        <v>ERROR: SECTION NOT COMPLETE</v>
      </c>
      <c r="B1" s="593"/>
      <c r="C1" s="593"/>
      <c r="D1" s="593"/>
      <c r="E1" s="593"/>
      <c r="F1" s="593"/>
    </row>
    <row r="2" spans="1:54" ht="21" customHeight="1" x14ac:dyDescent="0.25">
      <c r="A2" s="579" t="str">
        <f>CONCATENATE("TOTAL SCORE: ",(TEXT('6-Referrals'!D42,"#,##%")))</f>
        <v>TOTAL SCORE: %</v>
      </c>
      <c r="B2" s="579"/>
      <c r="C2" s="579"/>
      <c r="D2" s="579"/>
      <c r="E2" s="579"/>
      <c r="F2" s="579"/>
    </row>
    <row r="3" spans="1:54" ht="39.75" customHeight="1" x14ac:dyDescent="0.25">
      <c r="A3" s="580"/>
      <c r="B3" s="580"/>
      <c r="C3" s="580"/>
      <c r="D3" s="580"/>
      <c r="E3" s="580"/>
      <c r="F3" s="580"/>
    </row>
    <row r="4" spans="1:54" x14ac:dyDescent="0.25">
      <c r="A4" s="586" t="s">
        <v>280</v>
      </c>
      <c r="B4" s="587"/>
      <c r="C4" s="93" t="s">
        <v>63</v>
      </c>
      <c r="D4" s="581" t="s">
        <v>114</v>
      </c>
      <c r="E4" s="582"/>
      <c r="F4" s="583"/>
    </row>
    <row r="5" spans="1:54" s="72" customFormat="1" ht="43.5" customHeight="1" x14ac:dyDescent="0.25">
      <c r="A5" s="434" t="s">
        <v>255</v>
      </c>
      <c r="B5" s="610"/>
      <c r="C5" s="256">
        <f>'6-Referrals'!H6</f>
        <v>0</v>
      </c>
      <c r="D5" s="575" t="str">
        <f>IF(A1="ERROR: SECTION NOT COMPLETE","",IF(C5&lt;1,'6-Referrals'!J6,'6-Referrals'!I6))</f>
        <v/>
      </c>
      <c r="E5" s="575"/>
      <c r="F5" s="575"/>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row>
    <row r="6" spans="1:54" ht="66" customHeight="1" x14ac:dyDescent="0.25">
      <c r="A6" s="609" t="s">
        <v>256</v>
      </c>
      <c r="B6" s="607"/>
      <c r="C6" s="257">
        <f>'6-Referrals'!H12</f>
        <v>0</v>
      </c>
      <c r="D6" s="575" t="str">
        <f>IF(A1="ERROR: SECTION NOT COMPLETE","",IF(C6&lt;1,'6-Referrals'!J12,'6-Referrals'!I12))</f>
        <v/>
      </c>
      <c r="E6" s="575"/>
      <c r="F6" s="575"/>
    </row>
    <row r="7" spans="1:54" ht="57" customHeight="1" x14ac:dyDescent="0.25">
      <c r="A7" s="609" t="s">
        <v>257</v>
      </c>
      <c r="B7" s="607"/>
      <c r="C7" s="257">
        <f>'6-Referrals'!H23</f>
        <v>0</v>
      </c>
      <c r="D7" s="575" t="str">
        <f>IF(A1="ERROR: SECTION NOT COMPLETE","",IF(C7&lt;1,'6-Referrals'!J23,'6-Referrals'!I23))</f>
        <v/>
      </c>
      <c r="E7" s="575"/>
      <c r="F7" s="575"/>
    </row>
    <row r="8" spans="1:54" ht="54.75" customHeight="1" x14ac:dyDescent="0.25">
      <c r="A8" s="609" t="s">
        <v>258</v>
      </c>
      <c r="B8" s="607"/>
      <c r="C8" s="257">
        <f>'6-Referrals'!H27</f>
        <v>0</v>
      </c>
      <c r="D8" s="575" t="str">
        <f>IF(A1="ERROR: SECTION NOT COMPLETE","",IF(C8&lt;1,'6-Referrals'!J27,'6-Referrals'!I27))</f>
        <v/>
      </c>
      <c r="E8" s="575"/>
      <c r="F8" s="575"/>
    </row>
    <row r="9" spans="1:54" ht="59.25" customHeight="1" x14ac:dyDescent="0.25">
      <c r="A9" s="609" t="s">
        <v>259</v>
      </c>
      <c r="B9" s="607"/>
      <c r="C9" s="257">
        <f>'6-Referrals'!H31</f>
        <v>0</v>
      </c>
      <c r="D9" s="575" t="str">
        <f>IF(A1="ERROR: SECTION NOT COMPLETE","",IF(C9&lt;1,'6-Referrals'!J31,'6-Referrals'!I31))</f>
        <v/>
      </c>
      <c r="E9" s="575"/>
      <c r="F9" s="575"/>
    </row>
    <row r="10" spans="1:54" ht="45.75" customHeight="1" x14ac:dyDescent="0.25">
      <c r="A10" s="609" t="s">
        <v>260</v>
      </c>
      <c r="B10" s="607"/>
      <c r="C10" s="257">
        <f>'6-Referrals'!H37</f>
        <v>0</v>
      </c>
      <c r="D10" s="575" t="str">
        <f>IF(A1="ERROR: SECTION NOT COMPLETE","",IF(C10="NA","Question is not applicable",IF(C10&lt;1,'6-Referrals'!J37,'6-Referrals'!I37)))</f>
        <v/>
      </c>
      <c r="E10" s="575"/>
      <c r="F10" s="575"/>
    </row>
    <row r="11" spans="1:54" s="87" customFormat="1" x14ac:dyDescent="0.25">
      <c r="A11" s="268" t="s">
        <v>219</v>
      </c>
      <c r="B11" s="278"/>
      <c r="C11" s="265"/>
      <c r="D11" s="265"/>
      <c r="E11" s="265"/>
      <c r="F11" s="266"/>
    </row>
    <row r="12" spans="1:54" s="87" customFormat="1" ht="30" x14ac:dyDescent="0.25">
      <c r="A12" s="263" t="s">
        <v>222</v>
      </c>
      <c r="B12" s="603" t="s">
        <v>206</v>
      </c>
      <c r="C12" s="604"/>
      <c r="D12" s="605"/>
      <c r="E12" s="245" t="s">
        <v>207</v>
      </c>
      <c r="F12" s="246" t="s">
        <v>208</v>
      </c>
    </row>
    <row r="13" spans="1:54" s="87" customFormat="1" ht="54" customHeight="1" x14ac:dyDescent="0.25">
      <c r="A13" s="322"/>
      <c r="B13" s="600"/>
      <c r="C13" s="601"/>
      <c r="D13" s="602"/>
      <c r="E13" s="318"/>
      <c r="F13" s="318"/>
    </row>
    <row r="14" spans="1:54" s="87" customFormat="1" ht="54" customHeight="1" x14ac:dyDescent="0.25">
      <c r="A14" s="322"/>
      <c r="B14" s="600"/>
      <c r="C14" s="601"/>
      <c r="D14" s="602"/>
      <c r="E14" s="318"/>
      <c r="F14" s="318"/>
    </row>
    <row r="15" spans="1:54" s="87" customFormat="1" ht="54" customHeight="1" x14ac:dyDescent="0.25">
      <c r="A15" s="322"/>
      <c r="B15" s="600"/>
      <c r="C15" s="601"/>
      <c r="D15" s="602"/>
      <c r="E15" s="318"/>
      <c r="F15" s="318"/>
    </row>
    <row r="16" spans="1:54" s="87" customFormat="1" x14ac:dyDescent="0.25">
      <c r="A16" s="68" t="s">
        <v>224</v>
      </c>
      <c r="B16" s="69"/>
      <c r="C16" s="69"/>
      <c r="D16" s="69"/>
      <c r="E16" s="69"/>
      <c r="F16" s="92"/>
    </row>
    <row r="17" s="87" customFormat="1" x14ac:dyDescent="0.25"/>
    <row r="18" s="87" customFormat="1" x14ac:dyDescent="0.25"/>
    <row r="19" s="87" customFormat="1" x14ac:dyDescent="0.25"/>
    <row r="20" s="87" customFormat="1" x14ac:dyDescent="0.25"/>
    <row r="21" s="87" customFormat="1" x14ac:dyDescent="0.25"/>
    <row r="22" s="87" customFormat="1" x14ac:dyDescent="0.25"/>
    <row r="23" s="87" customFormat="1" x14ac:dyDescent="0.25"/>
    <row r="24" s="87" customFormat="1" x14ac:dyDescent="0.25"/>
    <row r="25" s="87" customFormat="1" x14ac:dyDescent="0.25"/>
    <row r="26" s="87" customFormat="1" x14ac:dyDescent="0.25"/>
    <row r="27" s="87" customFormat="1" x14ac:dyDescent="0.25"/>
    <row r="28" s="87" customFormat="1" x14ac:dyDescent="0.25"/>
    <row r="29" s="87" customFormat="1" x14ac:dyDescent="0.25"/>
    <row r="30" s="87" customFormat="1" x14ac:dyDescent="0.25"/>
    <row r="31" s="87" customFormat="1" x14ac:dyDescent="0.25"/>
    <row r="32" s="87" customFormat="1" x14ac:dyDescent="0.25"/>
    <row r="33" s="87" customFormat="1" x14ac:dyDescent="0.25"/>
    <row r="34" s="87" customFormat="1" x14ac:dyDescent="0.25"/>
    <row r="35" s="87" customFormat="1" x14ac:dyDescent="0.25"/>
    <row r="36" s="87" customFormat="1" x14ac:dyDescent="0.25"/>
    <row r="37" s="87" customFormat="1" x14ac:dyDescent="0.25"/>
    <row r="38" s="87" customFormat="1" x14ac:dyDescent="0.25"/>
    <row r="39" s="87" customFormat="1" x14ac:dyDescent="0.25"/>
    <row r="40" s="87" customFormat="1" x14ac:dyDescent="0.25"/>
    <row r="41" s="87" customFormat="1" x14ac:dyDescent="0.25"/>
    <row r="42" s="87" customFormat="1" x14ac:dyDescent="0.25"/>
    <row r="43" s="87" customFormat="1" x14ac:dyDescent="0.25"/>
    <row r="44" s="87" customFormat="1" x14ac:dyDescent="0.25"/>
    <row r="45" s="87" customFormat="1" x14ac:dyDescent="0.25"/>
    <row r="46" s="87" customFormat="1" x14ac:dyDescent="0.25"/>
    <row r="47" s="87" customFormat="1" x14ac:dyDescent="0.25"/>
    <row r="48" s="87" customFormat="1" x14ac:dyDescent="0.25"/>
    <row r="49" s="87" customFormat="1" x14ac:dyDescent="0.25"/>
    <row r="50" s="87" customFormat="1" x14ac:dyDescent="0.25"/>
    <row r="51" s="87" customFormat="1" x14ac:dyDescent="0.25"/>
    <row r="52" s="87" customFormat="1" x14ac:dyDescent="0.25"/>
    <row r="53" s="87" customFormat="1" x14ac:dyDescent="0.25"/>
    <row r="54" s="87" customFormat="1" x14ac:dyDescent="0.25"/>
    <row r="55" s="87" customFormat="1" x14ac:dyDescent="0.25"/>
    <row r="56" s="87" customFormat="1" x14ac:dyDescent="0.25"/>
    <row r="57" s="87" customFormat="1" x14ac:dyDescent="0.25"/>
    <row r="58" s="87" customFormat="1" x14ac:dyDescent="0.25"/>
    <row r="59" s="87" customFormat="1" x14ac:dyDescent="0.25"/>
    <row r="60" s="87" customFormat="1" x14ac:dyDescent="0.25"/>
  </sheetData>
  <sheetProtection sheet="1" selectLockedCells="1"/>
  <mergeCells count="21">
    <mergeCell ref="A1:F1"/>
    <mergeCell ref="A2:F2"/>
    <mergeCell ref="A3:F3"/>
    <mergeCell ref="D4:F4"/>
    <mergeCell ref="A4:B4"/>
    <mergeCell ref="A5:B5"/>
    <mergeCell ref="A6:B6"/>
    <mergeCell ref="A7:B7"/>
    <mergeCell ref="A8:B8"/>
    <mergeCell ref="A9:B9"/>
    <mergeCell ref="D9:F9"/>
    <mergeCell ref="D5:F5"/>
    <mergeCell ref="D6:F6"/>
    <mergeCell ref="D7:F7"/>
    <mergeCell ref="D8:F8"/>
    <mergeCell ref="B12:D12"/>
    <mergeCell ref="B13:D13"/>
    <mergeCell ref="B14:D14"/>
    <mergeCell ref="B15:D15"/>
    <mergeCell ref="A10:B10"/>
    <mergeCell ref="D10:F10"/>
  </mergeCells>
  <conditionalFormatting sqref="C5:C10 H2">
    <cfRule type="colorScale" priority="2">
      <colorScale>
        <cfvo type="num" val="0"/>
        <cfvo type="num" val="0.5"/>
        <cfvo type="num" val="1"/>
        <color rgb="FFC00000"/>
        <color theme="7"/>
        <color theme="9" tint="-0.249977111117893"/>
      </colorScale>
    </cfRule>
  </conditionalFormatting>
  <conditionalFormatting sqref="A1:B1">
    <cfRule type="expression" dxfId="2" priority="1">
      <formula>$A$1="ERROR: SECTION NOT COMPLETE"</formula>
    </cfRule>
  </conditionalFormatting>
  <pageMargins left="0.7" right="0.7" top="0.75" bottom="0.75" header="0.3" footer="0.3"/>
  <pageSetup scale="78" orientation="portrait" r:id="rId1"/>
  <headerFooter>
    <oddFooter>&amp;CFamily Planning HIV Integration Tool &amp;P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B60"/>
  <sheetViews>
    <sheetView workbookViewId="0">
      <selection activeCell="A13" sqref="A13"/>
    </sheetView>
  </sheetViews>
  <sheetFormatPr defaultColWidth="8.85546875" defaultRowHeight="15" x14ac:dyDescent="0.25"/>
  <cols>
    <col min="1" max="1" width="30.28515625" style="78" customWidth="1"/>
    <col min="2" max="2" width="16.42578125" style="78" customWidth="1"/>
    <col min="3" max="3" width="14" style="78" customWidth="1"/>
    <col min="4" max="4" width="9.85546875" style="78" customWidth="1"/>
    <col min="5" max="5" width="20.85546875" style="78" customWidth="1"/>
    <col min="6" max="6" width="13.140625" style="78" customWidth="1"/>
    <col min="7" max="7" width="7.85546875" style="87" customWidth="1"/>
    <col min="8" max="54" width="8.85546875" style="87"/>
    <col min="55" max="16384" width="8.85546875" style="78"/>
  </cols>
  <sheetData>
    <row r="1" spans="1:54" ht="38.25" customHeight="1" x14ac:dyDescent="0.25">
      <c r="A1" s="593" t="str">
        <f>IF('7-Drugs and Supplies'!A38:H38="NOTE: ONE OR MORE QUESTIONS IS NOT ANSWERED","ERROR: SECTION NOT COMPLETE","RESULTS
Section 7: Drugs and Supplies")</f>
        <v>ERROR: SECTION NOT COMPLETE</v>
      </c>
      <c r="B1" s="593"/>
      <c r="C1" s="593"/>
      <c r="D1" s="593"/>
      <c r="E1" s="593"/>
      <c r="F1" s="593"/>
    </row>
    <row r="2" spans="1:54" ht="19.5" customHeight="1" x14ac:dyDescent="0.25">
      <c r="A2" s="579" t="str">
        <f>CONCATENATE("TOTAL SCORE: ",(TEXT('7-Drugs and Supplies'!H39,"#,##%")))</f>
        <v>TOTAL SCORE: %</v>
      </c>
      <c r="B2" s="579"/>
      <c r="C2" s="579"/>
      <c r="D2" s="579"/>
      <c r="E2" s="579"/>
      <c r="F2" s="579"/>
    </row>
    <row r="3" spans="1:54" ht="42.75" customHeight="1" x14ac:dyDescent="0.25">
      <c r="A3" s="580"/>
      <c r="B3" s="580"/>
      <c r="C3" s="580"/>
      <c r="D3" s="580"/>
      <c r="E3" s="580"/>
      <c r="F3" s="580"/>
    </row>
    <row r="4" spans="1:54" x14ac:dyDescent="0.25">
      <c r="A4" s="586" t="s">
        <v>280</v>
      </c>
      <c r="B4" s="587"/>
      <c r="C4" s="93" t="s">
        <v>63</v>
      </c>
      <c r="D4" s="581" t="s">
        <v>114</v>
      </c>
      <c r="E4" s="582"/>
      <c r="F4" s="583"/>
    </row>
    <row r="5" spans="1:54" s="72" customFormat="1" ht="60.75" customHeight="1" x14ac:dyDescent="0.25">
      <c r="A5" s="617" t="s">
        <v>269</v>
      </c>
      <c r="B5" s="617"/>
      <c r="C5" s="256">
        <f>'7-Drugs and Supplies'!P9</f>
        <v>0</v>
      </c>
      <c r="D5" s="575" t="str">
        <f>IF(A1="ERROR: SECTION NOT COMPLETE","",IF(C5&lt;1,'7-Drugs and Supplies'!R9,'7-Drugs and Supplies'!Q9))</f>
        <v/>
      </c>
      <c r="E5" s="575"/>
      <c r="F5" s="575"/>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row>
    <row r="6" spans="1:54" s="72" customFormat="1" ht="56.25" customHeight="1" x14ac:dyDescent="0.25">
      <c r="A6" s="611" t="s">
        <v>270</v>
      </c>
      <c r="B6" s="611"/>
      <c r="C6" s="256">
        <f>'7-Drugs and Supplies'!P13</f>
        <v>0</v>
      </c>
      <c r="D6" s="612" t="str">
        <f>IF(A1="ERROR: SECTION NOT COMPLETE","",IF(C6&lt;1,'7-Drugs and Supplies'!R10,'7-Drugs and Supplies'!Q10))</f>
        <v/>
      </c>
      <c r="E6" s="612"/>
      <c r="F6" s="612"/>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row>
    <row r="7" spans="1:54" s="72" customFormat="1" ht="61.5" customHeight="1" x14ac:dyDescent="0.25">
      <c r="A7" s="611" t="s">
        <v>271</v>
      </c>
      <c r="B7" s="611"/>
      <c r="C7" s="256">
        <f>'7-Drugs and Supplies'!P21</f>
        <v>0</v>
      </c>
      <c r="D7" s="612" t="str">
        <f>IF(A1="ERROR: SECTION NOT COMPLETE","",IF(C7&lt;1,'7-Drugs and Supplies'!R21,'7-Drugs and Supplies'!Q21))</f>
        <v/>
      </c>
      <c r="E7" s="612"/>
      <c r="F7" s="612"/>
      <c r="G7" s="73"/>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row>
    <row r="8" spans="1:54" s="72" customFormat="1" ht="56.25" customHeight="1" x14ac:dyDescent="0.25">
      <c r="A8" s="611" t="s">
        <v>272</v>
      </c>
      <c r="B8" s="611"/>
      <c r="C8" s="256">
        <f>'7-Drugs and Supplies'!P29</f>
        <v>0</v>
      </c>
      <c r="D8" s="612" t="str">
        <f>IF(A1="ERROR: SECTION NOT COMPLETE","",IF(C8&lt;1,'7-Drugs and Supplies'!R29,'7-Drugs and Supplies'!Q29))</f>
        <v/>
      </c>
      <c r="E8" s="612"/>
      <c r="F8" s="612"/>
      <c r="G8" s="73"/>
      <c r="H8" s="73"/>
      <c r="I8" s="73"/>
      <c r="J8" s="73"/>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row>
    <row r="9" spans="1:54" s="72" customFormat="1" ht="40.5" customHeight="1" x14ac:dyDescent="0.25">
      <c r="A9" s="611" t="s">
        <v>273</v>
      </c>
      <c r="B9" s="611"/>
      <c r="C9" s="256">
        <f>'7-Drugs and Supplies'!P34</f>
        <v>0</v>
      </c>
      <c r="D9" s="612" t="str">
        <f>IF(A1="ERROR: SECTION NOT COMPLETE","",IF(C9&lt;1,'7-Drugs and Supplies'!R34,'7-Drugs and Supplies'!Q34))</f>
        <v/>
      </c>
      <c r="E9" s="612"/>
      <c r="F9" s="612"/>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row>
    <row r="10" spans="1:54" s="72" customFormat="1" ht="68.25" customHeight="1" x14ac:dyDescent="0.25">
      <c r="A10" s="611" t="s">
        <v>274</v>
      </c>
      <c r="B10" s="611"/>
      <c r="C10" s="256">
        <f>'7-Drugs and Supplies'!P36</f>
        <v>0</v>
      </c>
      <c r="D10" s="612" t="str">
        <f>IF(A1="ERROR: SECTION NOT COMPLETE","",IF(C10&lt;1,'7-Drugs and Supplies'!R36,'7-Drugs and Supplies'!Q36))</f>
        <v/>
      </c>
      <c r="E10" s="612"/>
      <c r="F10" s="612"/>
      <c r="G10" s="73"/>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row>
    <row r="11" spans="1:54" s="87" customFormat="1" x14ac:dyDescent="0.25">
      <c r="A11" s="613" t="s">
        <v>105</v>
      </c>
      <c r="B11" s="614"/>
      <c r="C11" s="69"/>
      <c r="D11" s="69"/>
      <c r="E11" s="69"/>
      <c r="F11" s="92"/>
    </row>
    <row r="12" spans="1:54" s="87" customFormat="1" ht="30" x14ac:dyDescent="0.25">
      <c r="A12" s="279" t="s">
        <v>222</v>
      </c>
      <c r="B12" s="569" t="s">
        <v>206</v>
      </c>
      <c r="C12" s="615"/>
      <c r="D12" s="616"/>
      <c r="E12" s="245" t="s">
        <v>207</v>
      </c>
      <c r="F12" s="246" t="s">
        <v>208</v>
      </c>
    </row>
    <row r="13" spans="1:54" s="87" customFormat="1" ht="46.5" customHeight="1" x14ac:dyDescent="0.25">
      <c r="A13" s="320"/>
      <c r="B13" s="589"/>
      <c r="C13" s="590"/>
      <c r="D13" s="591"/>
      <c r="E13" s="295"/>
      <c r="F13" s="321"/>
    </row>
    <row r="14" spans="1:54" s="87" customFormat="1" ht="46.5" customHeight="1" x14ac:dyDescent="0.25">
      <c r="A14" s="320"/>
      <c r="B14" s="589"/>
      <c r="C14" s="590"/>
      <c r="D14" s="591"/>
      <c r="E14" s="295"/>
      <c r="F14" s="295"/>
    </row>
    <row r="15" spans="1:54" s="87" customFormat="1" ht="46.5" customHeight="1" x14ac:dyDescent="0.25">
      <c r="A15" s="320"/>
      <c r="B15" s="589"/>
      <c r="C15" s="590"/>
      <c r="D15" s="591"/>
      <c r="E15" s="295"/>
      <c r="F15" s="295"/>
    </row>
    <row r="16" spans="1:54" s="87" customFormat="1" x14ac:dyDescent="0.25">
      <c r="A16" s="68" t="s">
        <v>236</v>
      </c>
      <c r="B16" s="69"/>
      <c r="C16" s="69"/>
      <c r="D16" s="69"/>
      <c r="E16" s="69"/>
      <c r="F16" s="92"/>
    </row>
    <row r="17" s="87" customFormat="1" x14ac:dyDescent="0.25"/>
    <row r="18" s="87" customFormat="1" x14ac:dyDescent="0.25"/>
    <row r="19" s="87" customFormat="1" x14ac:dyDescent="0.25"/>
    <row r="20" s="87" customFormat="1" x14ac:dyDescent="0.25"/>
    <row r="21" s="87" customFormat="1" x14ac:dyDescent="0.25"/>
    <row r="22" s="87" customFormat="1" x14ac:dyDescent="0.25"/>
    <row r="23" s="87" customFormat="1" x14ac:dyDescent="0.25"/>
    <row r="24" s="87" customFormat="1" x14ac:dyDescent="0.25"/>
    <row r="25" s="87" customFormat="1" x14ac:dyDescent="0.25"/>
    <row r="26" s="87" customFormat="1" x14ac:dyDescent="0.25"/>
    <row r="27" s="87" customFormat="1" x14ac:dyDescent="0.25"/>
    <row r="28" s="87" customFormat="1" x14ac:dyDescent="0.25"/>
    <row r="29" s="87" customFormat="1" x14ac:dyDescent="0.25"/>
    <row r="30" s="87" customFormat="1" x14ac:dyDescent="0.25"/>
    <row r="31" s="87" customFormat="1" x14ac:dyDescent="0.25"/>
    <row r="32" s="87" customFormat="1" x14ac:dyDescent="0.25"/>
    <row r="33" s="87" customFormat="1" x14ac:dyDescent="0.25"/>
    <row r="34" s="87" customFormat="1" x14ac:dyDescent="0.25"/>
    <row r="35" s="87" customFormat="1" x14ac:dyDescent="0.25"/>
    <row r="36" s="87" customFormat="1" x14ac:dyDescent="0.25"/>
    <row r="37" s="87" customFormat="1" x14ac:dyDescent="0.25"/>
    <row r="38" s="87" customFormat="1" x14ac:dyDescent="0.25"/>
    <row r="39" s="87" customFormat="1" x14ac:dyDescent="0.25"/>
    <row r="40" s="87" customFormat="1" x14ac:dyDescent="0.25"/>
    <row r="41" s="87" customFormat="1" x14ac:dyDescent="0.25"/>
    <row r="42" s="87" customFormat="1" x14ac:dyDescent="0.25"/>
    <row r="43" s="87" customFormat="1" x14ac:dyDescent="0.25"/>
    <row r="44" s="87" customFormat="1" x14ac:dyDescent="0.25"/>
    <row r="45" s="87" customFormat="1" x14ac:dyDescent="0.25"/>
    <row r="46" s="87" customFormat="1" x14ac:dyDescent="0.25"/>
    <row r="47" s="87" customFormat="1" x14ac:dyDescent="0.25"/>
    <row r="48" s="87" customFormat="1" x14ac:dyDescent="0.25"/>
    <row r="49" s="87" customFormat="1" x14ac:dyDescent="0.25"/>
    <row r="50" s="87" customFormat="1" x14ac:dyDescent="0.25"/>
    <row r="51" s="87" customFormat="1" x14ac:dyDescent="0.25"/>
    <row r="52" s="87" customFormat="1" x14ac:dyDescent="0.25"/>
    <row r="53" s="87" customFormat="1" x14ac:dyDescent="0.25"/>
    <row r="54" s="87" customFormat="1" x14ac:dyDescent="0.25"/>
    <row r="55" s="87" customFormat="1" x14ac:dyDescent="0.25"/>
    <row r="56" s="87" customFormat="1" x14ac:dyDescent="0.25"/>
    <row r="57" s="87" customFormat="1" x14ac:dyDescent="0.25"/>
    <row r="58" s="87" customFormat="1" x14ac:dyDescent="0.25"/>
    <row r="59" s="87" customFormat="1" x14ac:dyDescent="0.25"/>
    <row r="60" s="87" customFormat="1" x14ac:dyDescent="0.25"/>
  </sheetData>
  <sheetProtection sheet="1" objects="1" scenarios="1" selectLockedCells="1"/>
  <mergeCells count="22">
    <mergeCell ref="B15:D15"/>
    <mergeCell ref="A4:B4"/>
    <mergeCell ref="A1:F1"/>
    <mergeCell ref="A2:F2"/>
    <mergeCell ref="A3:F3"/>
    <mergeCell ref="D4:F4"/>
    <mergeCell ref="D5:F5"/>
    <mergeCell ref="D6:F6"/>
    <mergeCell ref="D7:F7"/>
    <mergeCell ref="D8:F8"/>
    <mergeCell ref="D9:F9"/>
    <mergeCell ref="A5:B5"/>
    <mergeCell ref="A6:B6"/>
    <mergeCell ref="A7:B7"/>
    <mergeCell ref="A8:B8"/>
    <mergeCell ref="A9:B9"/>
    <mergeCell ref="B14:D14"/>
    <mergeCell ref="A10:B10"/>
    <mergeCell ref="D10:F10"/>
    <mergeCell ref="A11:B11"/>
    <mergeCell ref="B12:D12"/>
    <mergeCell ref="B13:D13"/>
  </mergeCells>
  <conditionalFormatting sqref="C5:C10 H2">
    <cfRule type="colorScale" priority="4">
      <colorScale>
        <cfvo type="num" val="0"/>
        <cfvo type="num" val="0.5"/>
        <cfvo type="num" val="1"/>
        <color rgb="FFC00000"/>
        <color theme="7"/>
        <color theme="9" tint="-0.249977111117893"/>
      </colorScale>
    </cfRule>
  </conditionalFormatting>
  <conditionalFormatting sqref="A1">
    <cfRule type="expression" dxfId="1" priority="2">
      <formula>$A$1="ERROR: SECTION NOT COMPLETE"</formula>
    </cfRule>
  </conditionalFormatting>
  <pageMargins left="0.7" right="0.7" top="0.75" bottom="0.75" header="0.3" footer="0.3"/>
  <pageSetup scale="86" orientation="portrait" r:id="rId1"/>
  <headerFooter>
    <oddFooter>&amp;CFamily Planning HIV Integration Tool &amp;P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AZ38"/>
  <sheetViews>
    <sheetView workbookViewId="0">
      <selection activeCell="D4" sqref="D4:F4"/>
    </sheetView>
  </sheetViews>
  <sheetFormatPr defaultColWidth="8.85546875" defaultRowHeight="15" x14ac:dyDescent="0.25"/>
  <cols>
    <col min="1" max="1" width="3.7109375" style="167" customWidth="1"/>
    <col min="2" max="2" width="14" style="167" customWidth="1"/>
    <col min="3" max="3" width="31.28515625" customWidth="1"/>
    <col min="4" max="4" width="39.85546875" customWidth="1"/>
    <col min="5" max="5" width="14.42578125" customWidth="1"/>
    <col min="6" max="6" width="12.85546875" customWidth="1"/>
    <col min="7" max="7" width="3.7109375" style="167" customWidth="1"/>
    <col min="11" max="11" width="22.28515625" customWidth="1"/>
    <col min="12" max="12" width="28.42578125" customWidth="1"/>
    <col min="13" max="13" width="16.140625" customWidth="1"/>
    <col min="14" max="14" width="16" customWidth="1"/>
  </cols>
  <sheetData>
    <row r="1" spans="1:52" s="78" customFormat="1" ht="27" customHeight="1" x14ac:dyDescent="0.25">
      <c r="A1" s="248"/>
      <c r="B1" s="621" t="s">
        <v>219</v>
      </c>
      <c r="C1" s="621"/>
      <c r="D1" s="621"/>
      <c r="E1" s="621"/>
      <c r="F1" s="621"/>
      <c r="G1" s="248"/>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s="78" customFormat="1" ht="169.5" customHeight="1" x14ac:dyDescent="0.25">
      <c r="A2" s="249"/>
      <c r="B2" s="333" t="s">
        <v>408</v>
      </c>
      <c r="C2" s="333"/>
      <c r="D2" s="333"/>
      <c r="E2" s="333"/>
      <c r="F2" s="333"/>
      <c r="G2" s="249"/>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s="78" customFormat="1" ht="8.25" customHeight="1" x14ac:dyDescent="0.25">
      <c r="A3" s="250"/>
      <c r="B3" s="250"/>
      <c r="C3" s="252"/>
      <c r="D3" s="253"/>
      <c r="E3" s="250"/>
      <c r="F3" s="250"/>
      <c r="G3" s="250"/>
      <c r="H3" s="1"/>
      <c r="I3" s="1"/>
      <c r="J3" s="1"/>
      <c r="K3" s="247"/>
      <c r="L3" s="1"/>
      <c r="M3" s="247"/>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s="78" customFormat="1" ht="18.75" customHeight="1" x14ac:dyDescent="0.25">
      <c r="A4" s="250"/>
      <c r="B4" s="622" t="s">
        <v>205</v>
      </c>
      <c r="C4" s="623"/>
      <c r="D4" s="618" t="s">
        <v>308</v>
      </c>
      <c r="E4" s="619"/>
      <c r="F4" s="620"/>
      <c r="G4" s="250"/>
      <c r="H4" s="1"/>
      <c r="I4" s="1"/>
      <c r="J4" s="1"/>
      <c r="K4" s="247"/>
      <c r="L4" s="1"/>
      <c r="M4" s="247"/>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s="78" customFormat="1" ht="18.75" x14ac:dyDescent="0.25">
      <c r="A5" s="250"/>
      <c r="B5" s="250"/>
      <c r="C5" s="252"/>
      <c r="D5" s="253"/>
      <c r="E5" s="250"/>
      <c r="F5" s="250"/>
      <c r="G5" s="250"/>
      <c r="H5" s="1"/>
      <c r="I5" s="1"/>
      <c r="J5" s="1"/>
      <c r="K5" s="247"/>
      <c r="L5" s="1"/>
      <c r="M5" s="247"/>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s="78" customFormat="1" ht="27" customHeight="1" x14ac:dyDescent="0.25">
      <c r="A6" s="251"/>
      <c r="B6" s="245" t="s">
        <v>307</v>
      </c>
      <c r="C6" s="245" t="s">
        <v>209</v>
      </c>
      <c r="D6" s="246" t="s">
        <v>206</v>
      </c>
      <c r="E6" s="245" t="s">
        <v>207</v>
      </c>
      <c r="F6" s="246" t="s">
        <v>208</v>
      </c>
      <c r="G6" s="25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row>
    <row r="7" spans="1:52" ht="34.5" customHeight="1" x14ac:dyDescent="0.25">
      <c r="A7" s="80"/>
      <c r="B7" s="287" t="s">
        <v>157</v>
      </c>
      <c r="C7" s="289">
        <f>Counseling!A9</f>
        <v>0</v>
      </c>
      <c r="D7" s="289">
        <f>Counseling!B9</f>
        <v>0</v>
      </c>
      <c r="E7" s="289">
        <f>Counseling!E9</f>
        <v>0</v>
      </c>
      <c r="F7" s="291">
        <f>Counseling!F9</f>
        <v>0</v>
      </c>
      <c r="G7" s="80"/>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row>
    <row r="8" spans="1:52" ht="34.5" customHeight="1" x14ac:dyDescent="0.25">
      <c r="A8" s="80"/>
      <c r="B8" s="287" t="s">
        <v>157</v>
      </c>
      <c r="C8" s="289">
        <f>Counseling!A10</f>
        <v>0</v>
      </c>
      <c r="D8" s="289">
        <f>Counseling!B10</f>
        <v>0</v>
      </c>
      <c r="E8" s="289">
        <f>Counseling!E10</f>
        <v>0</v>
      </c>
      <c r="F8" s="291">
        <f>Counseling!F10</f>
        <v>0</v>
      </c>
      <c r="G8" s="80"/>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row>
    <row r="9" spans="1:52" ht="34.5" customHeight="1" x14ac:dyDescent="0.25">
      <c r="A9" s="80"/>
      <c r="B9" s="287" t="s">
        <v>157</v>
      </c>
      <c r="C9" s="289">
        <f>Counseling!A11</f>
        <v>0</v>
      </c>
      <c r="D9" s="289">
        <f>Counseling!B11</f>
        <v>0</v>
      </c>
      <c r="E9" s="289">
        <f>Counseling!E11</f>
        <v>0</v>
      </c>
      <c r="F9" s="291">
        <f>Counseling!F11</f>
        <v>0</v>
      </c>
      <c r="G9" s="80"/>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row>
    <row r="10" spans="1:52" ht="34.5" customHeight="1" x14ac:dyDescent="0.25">
      <c r="A10" s="80"/>
      <c r="B10" s="287" t="s">
        <v>92</v>
      </c>
      <c r="C10" s="289">
        <f>Services!A14</f>
        <v>0</v>
      </c>
      <c r="D10" s="289">
        <f>Services!B14</f>
        <v>0</v>
      </c>
      <c r="E10" s="289">
        <f>Services!E14</f>
        <v>0</v>
      </c>
      <c r="F10" s="291">
        <f>Services!F14</f>
        <v>0</v>
      </c>
      <c r="G10" s="80"/>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row>
    <row r="11" spans="1:52" s="78" customFormat="1" ht="34.5" customHeight="1" x14ac:dyDescent="0.25">
      <c r="A11" s="80"/>
      <c r="B11" s="287" t="s">
        <v>92</v>
      </c>
      <c r="C11" s="289">
        <f>Services!A15</f>
        <v>0</v>
      </c>
      <c r="D11" s="289">
        <f>Services!B15</f>
        <v>0</v>
      </c>
      <c r="E11" s="289">
        <f>Services!E15</f>
        <v>0</v>
      </c>
      <c r="F11" s="291">
        <f>Services!F15</f>
        <v>0</v>
      </c>
      <c r="G11" s="80"/>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row>
    <row r="12" spans="1:52" ht="34.5" customHeight="1" x14ac:dyDescent="0.25">
      <c r="A12" s="80"/>
      <c r="B12" s="287" t="s">
        <v>92</v>
      </c>
      <c r="C12" s="289">
        <f>Services!A16</f>
        <v>0</v>
      </c>
      <c r="D12" s="289">
        <f>Services!B16</f>
        <v>0</v>
      </c>
      <c r="E12" s="289">
        <f>Services!E16</f>
        <v>0</v>
      </c>
      <c r="F12" s="291">
        <f>Services!F16</f>
        <v>0</v>
      </c>
      <c r="G12" s="80"/>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row>
    <row r="13" spans="1:52" ht="34.5" customHeight="1" x14ac:dyDescent="0.25">
      <c r="A13" s="80"/>
      <c r="B13" s="288" t="s">
        <v>93</v>
      </c>
      <c r="C13" s="289">
        <f>'Staffing and Training'!A15</f>
        <v>0</v>
      </c>
      <c r="D13" s="289">
        <f>'Staffing and Training'!B15</f>
        <v>0</v>
      </c>
      <c r="E13" s="289">
        <f>'Staffing and Training'!E15</f>
        <v>0</v>
      </c>
      <c r="F13" s="291">
        <f>'Staffing and Training'!F15</f>
        <v>0</v>
      </c>
      <c r="G13" s="80"/>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row>
    <row r="14" spans="1:52" ht="34.5" customHeight="1" x14ac:dyDescent="0.25">
      <c r="A14" s="80"/>
      <c r="B14" s="288" t="s">
        <v>93</v>
      </c>
      <c r="C14" s="289">
        <f>'Staffing and Training'!A16</f>
        <v>0</v>
      </c>
      <c r="D14" s="289">
        <f>'Staffing and Training'!B16</f>
        <v>0</v>
      </c>
      <c r="E14" s="289">
        <f>'Staffing and Training'!E16</f>
        <v>0</v>
      </c>
      <c r="F14" s="291">
        <f>'Staffing and Training'!F16</f>
        <v>0</v>
      </c>
      <c r="G14" s="80"/>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row>
    <row r="15" spans="1:52" ht="34.5" customHeight="1" x14ac:dyDescent="0.25">
      <c r="A15" s="80"/>
      <c r="B15" s="288" t="s">
        <v>93</v>
      </c>
      <c r="C15" s="289">
        <f>'Staffing and Training'!A17</f>
        <v>0</v>
      </c>
      <c r="D15" s="289">
        <f>'Staffing and Training'!B17</f>
        <v>0</v>
      </c>
      <c r="E15" s="289">
        <f>'Staffing and Training'!E17</f>
        <v>0</v>
      </c>
      <c r="F15" s="291">
        <f>'Staffing and Training'!F17</f>
        <v>0</v>
      </c>
      <c r="G15" s="80"/>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row>
    <row r="16" spans="1:52" s="78" customFormat="1" ht="34.5" customHeight="1" x14ac:dyDescent="0.25">
      <c r="A16" s="80"/>
      <c r="B16" s="287" t="s">
        <v>94</v>
      </c>
      <c r="C16" s="289">
        <f>Supervision!A13</f>
        <v>0</v>
      </c>
      <c r="D16" s="289">
        <f>Supervision!B13</f>
        <v>0</v>
      </c>
      <c r="E16" s="289">
        <f>Supervision!E13</f>
        <v>0</v>
      </c>
      <c r="F16" s="291">
        <f>Supervision!F13</f>
        <v>0</v>
      </c>
      <c r="G16" s="80"/>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row>
    <row r="17" spans="1:52" ht="34.5" customHeight="1" x14ac:dyDescent="0.25">
      <c r="A17" s="80"/>
      <c r="B17" s="287" t="s">
        <v>94</v>
      </c>
      <c r="C17" s="289">
        <f>Supervision!A14</f>
        <v>0</v>
      </c>
      <c r="D17" s="289">
        <f>Supervision!B14</f>
        <v>0</v>
      </c>
      <c r="E17" s="289">
        <f>Supervision!E14</f>
        <v>0</v>
      </c>
      <c r="F17" s="291">
        <f>Supervision!F14</f>
        <v>0</v>
      </c>
      <c r="G17" s="80"/>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row>
    <row r="18" spans="1:52" ht="34.5" customHeight="1" x14ac:dyDescent="0.25">
      <c r="A18" s="80"/>
      <c r="B18" s="287" t="s">
        <v>94</v>
      </c>
      <c r="C18" s="289">
        <f>Supervision!A15</f>
        <v>0</v>
      </c>
      <c r="D18" s="289">
        <f>Supervision!B15</f>
        <v>0</v>
      </c>
      <c r="E18" s="289">
        <f>Supervision!E15</f>
        <v>0</v>
      </c>
      <c r="F18" s="291">
        <f>Supervision!F15</f>
        <v>0</v>
      </c>
      <c r="G18" s="80"/>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row>
    <row r="19" spans="1:52" ht="34.5" customHeight="1" x14ac:dyDescent="0.25">
      <c r="A19" s="80"/>
      <c r="B19" s="288" t="s">
        <v>95</v>
      </c>
      <c r="C19" s="289">
        <f>'Facility Infrastructure'!A13</f>
        <v>0</v>
      </c>
      <c r="D19" s="289">
        <f>'Facility Infrastructure'!B13</f>
        <v>0</v>
      </c>
      <c r="E19" s="289">
        <f>'Facility Infrastructure'!E13</f>
        <v>0</v>
      </c>
      <c r="F19" s="291">
        <f>'Facility Infrastructure'!F13</f>
        <v>0</v>
      </c>
      <c r="G19" s="80"/>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row>
    <row r="20" spans="1:52" ht="34.5" customHeight="1" x14ac:dyDescent="0.25">
      <c r="A20" s="80"/>
      <c r="B20" s="288" t="s">
        <v>95</v>
      </c>
      <c r="C20" s="289">
        <f>'Facility Infrastructure'!A14</f>
        <v>0</v>
      </c>
      <c r="D20" s="289">
        <f>'Facility Infrastructure'!B14</f>
        <v>0</v>
      </c>
      <c r="E20" s="289">
        <f>'Facility Infrastructure'!E14</f>
        <v>0</v>
      </c>
      <c r="F20" s="291">
        <f>'Facility Infrastructure'!F14</f>
        <v>0</v>
      </c>
      <c r="G20" s="80"/>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row>
    <row r="21" spans="1:52" s="78" customFormat="1" ht="34.5" customHeight="1" x14ac:dyDescent="0.25">
      <c r="A21" s="80"/>
      <c r="B21" s="288" t="s">
        <v>95</v>
      </c>
      <c r="C21" s="289">
        <f>'Facility Infrastructure'!A15</f>
        <v>0</v>
      </c>
      <c r="D21" s="289">
        <f>'Facility Infrastructure'!B15</f>
        <v>0</v>
      </c>
      <c r="E21" s="289">
        <f>'Facility Infrastructure'!E15</f>
        <v>0</v>
      </c>
      <c r="F21" s="291">
        <f>'Facility Infrastructure'!F15</f>
        <v>0</v>
      </c>
      <c r="G21" s="80"/>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row>
    <row r="22" spans="1:52" s="78" customFormat="1" ht="34.5" customHeight="1" x14ac:dyDescent="0.25">
      <c r="A22" s="80"/>
      <c r="B22" s="288" t="s">
        <v>96</v>
      </c>
      <c r="C22" s="289">
        <f>Referrals!A13</f>
        <v>0</v>
      </c>
      <c r="D22" s="289">
        <f>Referrals!B13</f>
        <v>0</v>
      </c>
      <c r="E22" s="289">
        <f>Referrals!E13</f>
        <v>0</v>
      </c>
      <c r="F22" s="291">
        <f>Referrals!F13</f>
        <v>0</v>
      </c>
      <c r="G22" s="80"/>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row>
    <row r="23" spans="1:52" s="78" customFormat="1" ht="34.5" customHeight="1" x14ac:dyDescent="0.25">
      <c r="A23" s="80"/>
      <c r="B23" s="288" t="s">
        <v>96</v>
      </c>
      <c r="C23" s="289">
        <f>Referrals!A14</f>
        <v>0</v>
      </c>
      <c r="D23" s="289">
        <f>Referrals!B14</f>
        <v>0</v>
      </c>
      <c r="E23" s="289">
        <f>Referrals!E14</f>
        <v>0</v>
      </c>
      <c r="F23" s="291">
        <f>Referrals!F14</f>
        <v>0</v>
      </c>
      <c r="G23" s="80"/>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row>
    <row r="24" spans="1:52" s="78" customFormat="1" ht="34.5" customHeight="1" x14ac:dyDescent="0.25">
      <c r="A24" s="80"/>
      <c r="B24" s="288" t="s">
        <v>96</v>
      </c>
      <c r="C24" s="289">
        <f>Referrals!A15</f>
        <v>0</v>
      </c>
      <c r="D24" s="289">
        <f>Referrals!B15</f>
        <v>0</v>
      </c>
      <c r="E24" s="289">
        <f>Referrals!E15</f>
        <v>0</v>
      </c>
      <c r="F24" s="291">
        <f>Referrals!F15</f>
        <v>0</v>
      </c>
      <c r="G24" s="80"/>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row>
    <row r="25" spans="1:52" s="78" customFormat="1" ht="34.5" customHeight="1" x14ac:dyDescent="0.25">
      <c r="A25" s="80"/>
      <c r="B25" s="288" t="s">
        <v>97</v>
      </c>
      <c r="C25" s="289">
        <f>'Drugs and Supplies'!A13</f>
        <v>0</v>
      </c>
      <c r="D25" s="289">
        <f>'Drugs and Supplies'!B13</f>
        <v>0</v>
      </c>
      <c r="E25" s="289">
        <f>'Drugs and Supplies'!E13</f>
        <v>0</v>
      </c>
      <c r="F25" s="291">
        <f>'Drugs and Supplies'!F13</f>
        <v>0</v>
      </c>
      <c r="G25" s="80"/>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row>
    <row r="26" spans="1:52" s="78" customFormat="1" ht="34.5" customHeight="1" x14ac:dyDescent="0.25">
      <c r="A26" s="80"/>
      <c r="B26" s="288" t="s">
        <v>97</v>
      </c>
      <c r="C26" s="289">
        <f>'Drugs and Supplies'!A14</f>
        <v>0</v>
      </c>
      <c r="D26" s="289">
        <f>'Drugs and Supplies'!B14</f>
        <v>0</v>
      </c>
      <c r="E26" s="289">
        <f>'Drugs and Supplies'!E14</f>
        <v>0</v>
      </c>
      <c r="F26" s="291">
        <f>'Drugs and Supplies'!F14</f>
        <v>0</v>
      </c>
      <c r="G26" s="80"/>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row>
    <row r="27" spans="1:52" s="78" customFormat="1" ht="34.5" customHeight="1" x14ac:dyDescent="0.25">
      <c r="A27" s="80"/>
      <c r="B27" s="288" t="s">
        <v>97</v>
      </c>
      <c r="C27" s="289">
        <f>'Drugs and Supplies'!A15</f>
        <v>0</v>
      </c>
      <c r="D27" s="289">
        <f>'Drugs and Supplies'!B15</f>
        <v>0</v>
      </c>
      <c r="E27" s="289">
        <f>'Drugs and Supplies'!E15</f>
        <v>0</v>
      </c>
      <c r="F27" s="291">
        <f>'Drugs and Supplies'!F15</f>
        <v>0</v>
      </c>
      <c r="G27" s="80"/>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row>
    <row r="28" spans="1:52" s="78" customFormat="1" ht="20.25" customHeight="1" x14ac:dyDescent="0.25">
      <c r="A28" s="167"/>
      <c r="B28" s="167"/>
      <c r="C28" s="167"/>
      <c r="D28" s="167"/>
      <c r="E28" s="167"/>
      <c r="F28" s="167"/>
      <c r="G28" s="167"/>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row>
    <row r="29" spans="1:52" s="78" customFormat="1" ht="20.2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row>
    <row r="30" spans="1:52" s="78" customFormat="1" ht="20.2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row>
    <row r="31" spans="1:52" s="78" customFormat="1" ht="20.2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row>
    <row r="32" spans="1:52" s="78" customFormat="1" ht="20.2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row>
    <row r="33" spans="1:52" s="78" customFormat="1" ht="20.2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row>
    <row r="34" spans="1:52" s="78" customFormat="1" ht="20.2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row>
    <row r="35" spans="1:52" s="78" customFormat="1" ht="20.2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row>
    <row r="36" spans="1:52" s="78" customFormat="1" ht="20.2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row>
    <row r="37" spans="1:52" s="78" customFormat="1" ht="20.2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row>
    <row r="38" spans="1:52" s="78" customFormat="1" ht="20.25" customHeight="1" x14ac:dyDescent="0.25">
      <c r="A38" s="167"/>
      <c r="B38" s="167"/>
      <c r="G38" s="167"/>
    </row>
  </sheetData>
  <sheetProtection sheet="1" objects="1" scenarios="1" selectLockedCells="1"/>
  <mergeCells count="4">
    <mergeCell ref="D4:F4"/>
    <mergeCell ref="B1:F1"/>
    <mergeCell ref="B4:C4"/>
    <mergeCell ref="B2:F2"/>
  </mergeCells>
  <conditionalFormatting sqref="C7:F27">
    <cfRule type="cellIs" dxfId="0" priority="1" operator="equal">
      <formula>0</formula>
    </cfRule>
  </conditionalFormatting>
  <pageMargins left="0.7" right="0.7" top="0.75" bottom="0.75" header="0.3" footer="0.3"/>
  <pageSetup scale="6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2:A80"/>
  <sheetViews>
    <sheetView workbookViewId="0">
      <selection activeCell="A4" sqref="A4"/>
    </sheetView>
  </sheetViews>
  <sheetFormatPr defaultColWidth="8.85546875" defaultRowHeight="15" x14ac:dyDescent="0.25"/>
  <cols>
    <col min="1" max="1" width="235.7109375" style="167" customWidth="1"/>
    <col min="2" max="16384" width="8.85546875" style="167"/>
  </cols>
  <sheetData>
    <row r="2" spans="1:1" ht="23.25" x14ac:dyDescent="0.35">
      <c r="A2" s="294" t="s">
        <v>220</v>
      </c>
    </row>
    <row r="3" spans="1:1" ht="18.75" x14ac:dyDescent="0.3">
      <c r="A3" s="293" t="s">
        <v>157</v>
      </c>
    </row>
    <row r="4" spans="1:1" x14ac:dyDescent="0.25">
      <c r="A4" s="311" t="s">
        <v>309</v>
      </c>
    </row>
    <row r="5" spans="1:1" x14ac:dyDescent="0.25">
      <c r="A5" s="311" t="s">
        <v>310</v>
      </c>
    </row>
    <row r="6" spans="1:1" x14ac:dyDescent="0.25">
      <c r="A6" s="311" t="s">
        <v>311</v>
      </c>
    </row>
    <row r="7" spans="1:1" x14ac:dyDescent="0.25">
      <c r="A7" s="311" t="s">
        <v>312</v>
      </c>
    </row>
    <row r="8" spans="1:1" x14ac:dyDescent="0.25">
      <c r="A8" s="311" t="s">
        <v>393</v>
      </c>
    </row>
    <row r="9" spans="1:1" x14ac:dyDescent="0.25">
      <c r="A9" s="311" t="s">
        <v>313</v>
      </c>
    </row>
    <row r="10" spans="1:1" x14ac:dyDescent="0.25">
      <c r="A10" s="311" t="s">
        <v>314</v>
      </c>
    </row>
    <row r="11" spans="1:1" x14ac:dyDescent="0.25">
      <c r="A11" s="311" t="s">
        <v>315</v>
      </c>
    </row>
    <row r="12" spans="1:1" x14ac:dyDescent="0.25">
      <c r="A12" s="311" t="s">
        <v>316</v>
      </c>
    </row>
    <row r="13" spans="1:1" x14ac:dyDescent="0.25">
      <c r="A13" s="311" t="s">
        <v>317</v>
      </c>
    </row>
    <row r="14" spans="1:1" x14ac:dyDescent="0.25">
      <c r="A14" s="311" t="s">
        <v>318</v>
      </c>
    </row>
    <row r="15" spans="1:1" x14ac:dyDescent="0.25">
      <c r="A15" s="311" t="s">
        <v>319</v>
      </c>
    </row>
    <row r="16" spans="1:1" x14ac:dyDescent="0.25">
      <c r="A16" s="311" t="s">
        <v>394</v>
      </c>
    </row>
    <row r="18" spans="1:1" ht="18.75" x14ac:dyDescent="0.3">
      <c r="A18" s="293" t="s">
        <v>92</v>
      </c>
    </row>
    <row r="19" spans="1:1" x14ac:dyDescent="0.25">
      <c r="A19" s="312" t="s">
        <v>344</v>
      </c>
    </row>
    <row r="20" spans="1:1" x14ac:dyDescent="0.25">
      <c r="A20" s="312" t="s">
        <v>345</v>
      </c>
    </row>
    <row r="21" spans="1:1" x14ac:dyDescent="0.25">
      <c r="A21" s="312" t="s">
        <v>346</v>
      </c>
    </row>
    <row r="22" spans="1:1" x14ac:dyDescent="0.25">
      <c r="A22" s="312" t="s">
        <v>347</v>
      </c>
    </row>
    <row r="24" spans="1:1" ht="18.75" x14ac:dyDescent="0.3">
      <c r="A24" s="293" t="s">
        <v>93</v>
      </c>
    </row>
    <row r="25" spans="1:1" x14ac:dyDescent="0.25">
      <c r="A25" s="312" t="s">
        <v>348</v>
      </c>
    </row>
    <row r="26" spans="1:1" x14ac:dyDescent="0.25">
      <c r="A26" s="312" t="s">
        <v>403</v>
      </c>
    </row>
    <row r="27" spans="1:1" x14ac:dyDescent="0.25">
      <c r="A27" s="312" t="s">
        <v>349</v>
      </c>
    </row>
    <row r="28" spans="1:1" x14ac:dyDescent="0.25">
      <c r="A28" s="312" t="s">
        <v>350</v>
      </c>
    </row>
    <row r="29" spans="1:1" x14ac:dyDescent="0.25">
      <c r="A29" s="312" t="s">
        <v>351</v>
      </c>
    </row>
    <row r="30" spans="1:1" x14ac:dyDescent="0.25">
      <c r="A30" s="312" t="s">
        <v>352</v>
      </c>
    </row>
    <row r="32" spans="1:1" ht="18.75" x14ac:dyDescent="0.3">
      <c r="A32" s="293" t="s">
        <v>94</v>
      </c>
    </row>
    <row r="33" spans="1:1" x14ac:dyDescent="0.25">
      <c r="A33" s="312" t="s">
        <v>353</v>
      </c>
    </row>
    <row r="34" spans="1:1" x14ac:dyDescent="0.25">
      <c r="A34" s="312" t="s">
        <v>354</v>
      </c>
    </row>
    <row r="35" spans="1:1" x14ac:dyDescent="0.25">
      <c r="A35" s="312" t="s">
        <v>355</v>
      </c>
    </row>
    <row r="36" spans="1:1" x14ac:dyDescent="0.25">
      <c r="A36" s="312" t="s">
        <v>356</v>
      </c>
    </row>
    <row r="38" spans="1:1" ht="18.75" x14ac:dyDescent="0.3">
      <c r="A38" s="293" t="s">
        <v>357</v>
      </c>
    </row>
    <row r="39" spans="1:1" x14ac:dyDescent="0.25">
      <c r="A39" s="312" t="s">
        <v>358</v>
      </c>
    </row>
    <row r="40" spans="1:1" x14ac:dyDescent="0.25">
      <c r="A40" s="312" t="s">
        <v>359</v>
      </c>
    </row>
    <row r="41" spans="1:1" x14ac:dyDescent="0.25">
      <c r="A41" s="312" t="s">
        <v>360</v>
      </c>
    </row>
    <row r="42" spans="1:1" x14ac:dyDescent="0.25">
      <c r="A42" s="312" t="s">
        <v>361</v>
      </c>
    </row>
    <row r="43" spans="1:1" x14ac:dyDescent="0.25">
      <c r="A43" s="312" t="s">
        <v>362</v>
      </c>
    </row>
    <row r="44" spans="1:1" x14ac:dyDescent="0.25">
      <c r="A44" s="312" t="s">
        <v>363</v>
      </c>
    </row>
    <row r="45" spans="1:1" x14ac:dyDescent="0.25">
      <c r="A45" s="312" t="s">
        <v>364</v>
      </c>
    </row>
    <row r="46" spans="1:1" x14ac:dyDescent="0.25">
      <c r="A46" s="312" t="s">
        <v>365</v>
      </c>
    </row>
    <row r="47" spans="1:1" x14ac:dyDescent="0.25">
      <c r="A47" s="312" t="s">
        <v>366</v>
      </c>
    </row>
    <row r="49" spans="1:1" ht="18.75" x14ac:dyDescent="0.3">
      <c r="A49" s="293" t="s">
        <v>96</v>
      </c>
    </row>
    <row r="50" spans="1:1" x14ac:dyDescent="0.25">
      <c r="A50" s="312" t="s">
        <v>367</v>
      </c>
    </row>
    <row r="51" spans="1:1" x14ac:dyDescent="0.25">
      <c r="A51" s="312" t="s">
        <v>368</v>
      </c>
    </row>
    <row r="53" spans="1:1" ht="18.75" x14ac:dyDescent="0.3">
      <c r="A53" s="293" t="s">
        <v>97</v>
      </c>
    </row>
    <row r="54" spans="1:1" x14ac:dyDescent="0.25">
      <c r="A54" s="312" t="s">
        <v>369</v>
      </c>
    </row>
    <row r="55" spans="1:1" x14ac:dyDescent="0.25">
      <c r="A55" s="312" t="s">
        <v>370</v>
      </c>
    </row>
    <row r="56" spans="1:1" x14ac:dyDescent="0.25">
      <c r="A56" s="312" t="s">
        <v>371</v>
      </c>
    </row>
    <row r="58" spans="1:1" ht="18.75" x14ac:dyDescent="0.3">
      <c r="A58" s="293" t="s">
        <v>372</v>
      </c>
    </row>
    <row r="59" spans="1:1" x14ac:dyDescent="0.25">
      <c r="A59" s="312" t="s">
        <v>373</v>
      </c>
    </row>
    <row r="60" spans="1:1" x14ac:dyDescent="0.25">
      <c r="A60" s="312" t="s">
        <v>374</v>
      </c>
    </row>
    <row r="61" spans="1:1" x14ac:dyDescent="0.25">
      <c r="A61" s="312" t="s">
        <v>375</v>
      </c>
    </row>
    <row r="62" spans="1:1" x14ac:dyDescent="0.25">
      <c r="A62" s="312" t="s">
        <v>376</v>
      </c>
    </row>
    <row r="63" spans="1:1" x14ac:dyDescent="0.25">
      <c r="A63" s="312" t="s">
        <v>344</v>
      </c>
    </row>
    <row r="64" spans="1:1" x14ac:dyDescent="0.25">
      <c r="A64" s="312" t="s">
        <v>377</v>
      </c>
    </row>
    <row r="65" spans="1:1" x14ac:dyDescent="0.25">
      <c r="A65" s="312" t="s">
        <v>378</v>
      </c>
    </row>
    <row r="66" spans="1:1" x14ac:dyDescent="0.25">
      <c r="A66" s="312" t="s">
        <v>379</v>
      </c>
    </row>
    <row r="67" spans="1:1" x14ac:dyDescent="0.25">
      <c r="A67" s="312" t="s">
        <v>380</v>
      </c>
    </row>
    <row r="68" spans="1:1" x14ac:dyDescent="0.25">
      <c r="A68" s="312" t="s">
        <v>381</v>
      </c>
    </row>
    <row r="69" spans="1:1" x14ac:dyDescent="0.25">
      <c r="A69" s="312" t="s">
        <v>382</v>
      </c>
    </row>
    <row r="70" spans="1:1" x14ac:dyDescent="0.25">
      <c r="A70" s="312" t="s">
        <v>383</v>
      </c>
    </row>
    <row r="71" spans="1:1" x14ac:dyDescent="0.25">
      <c r="A71" s="312" t="s">
        <v>384</v>
      </c>
    </row>
    <row r="72" spans="1:1" x14ac:dyDescent="0.25">
      <c r="A72" s="312" t="s">
        <v>385</v>
      </c>
    </row>
    <row r="73" spans="1:1" x14ac:dyDescent="0.25">
      <c r="A73" s="312" t="s">
        <v>386</v>
      </c>
    </row>
    <row r="75" spans="1:1" ht="18.75" x14ac:dyDescent="0.3">
      <c r="A75" s="293" t="s">
        <v>387</v>
      </c>
    </row>
    <row r="76" spans="1:1" x14ac:dyDescent="0.25">
      <c r="A76" s="312" t="s">
        <v>388</v>
      </c>
    </row>
    <row r="77" spans="1:1" x14ac:dyDescent="0.25">
      <c r="A77" s="312" t="s">
        <v>389</v>
      </c>
    </row>
    <row r="78" spans="1:1" x14ac:dyDescent="0.25">
      <c r="A78" s="312" t="s">
        <v>390</v>
      </c>
    </row>
    <row r="79" spans="1:1" x14ac:dyDescent="0.25">
      <c r="A79" s="312" t="s">
        <v>391</v>
      </c>
    </row>
    <row r="80" spans="1:1" x14ac:dyDescent="0.25">
      <c r="A80" s="312" t="s">
        <v>392</v>
      </c>
    </row>
  </sheetData>
  <sheetProtection sheet="1" objects="1" scenarios="1" selectLockedCells="1"/>
  <hyperlinks>
    <hyperlink ref="A19" r:id="rId1" display="https://www.measureevaluation.org/resources/publications/tr-16-138"/>
    <hyperlink ref="A20" r:id="rId2" display="http://www.popcouncil.org/news/improving-quality-of-care-in-family-planning"/>
    <hyperlink ref="A21" r:id="rId3" display="http://www.prb.org/Publications/Reports/2002/NewPerspectivesonQualityofCareSeries.aspx"/>
    <hyperlink ref="A22" r:id="rId4" display="http://www.who.int/reproductivehealth/publications/gender_rights/srhr-women-hiv/en/"/>
    <hyperlink ref="A25" r:id="rId5" display="https://www.k4health.org/sites/default/files/positive_connections_1.pdf"/>
    <hyperlink ref="A27" r:id="rId6" display="http://www.psi.org/publication/making-your-health-services-youth-friendly-a-guide-for-program-planners-and-implementers/"/>
    <hyperlink ref="A28" r:id="rId7" display="https://www.fhi360.org/sites/default/files/media/documents/resource-linkages-monitoring-tools.pdf"/>
    <hyperlink ref="A29" r:id="rId8" display="http://www.who.int/reproductivehealth/publications/family_planning/MEC-5/en/"/>
    <hyperlink ref="A30" r:id="rId9" display="http://apps.who.int/iris/bitstream/10665/90000/1/9789241506182_eng.pdf?ua=1"/>
    <hyperlink ref="A33" r:id="rId10" display="https://www.msh.org/sites/msh.org/files/v2_n1_en.pdf"/>
    <hyperlink ref="A34" r:id="rId11" display="https://www.engenderhealth.org/pubs/quality/cope-handbook.php"/>
    <hyperlink ref="A35" r:id="rId12" display="https://www.engenderhealth.org/pubs/quality/cope-toolbook-rh-services.php"/>
    <hyperlink ref="A36" r:id="rId13" display="https://www.k4health.org/sites/default/files/maqpaperonsupervision.pdf"/>
    <hyperlink ref="A39" r:id="rId14" display="https://www.fhi360.org/sites/default/files/media/documents/checklist-coc-english.pdf"/>
    <hyperlink ref="A40" r:id="rId15" display="https://www.fhi360.org/sites/default/files/media/documents/checklist-dmpa-english.pdf"/>
    <hyperlink ref="A41" r:id="rId16" display="https://www.fhi360.org/sites/default/files/media/documents/checklist-iud-english.pdf"/>
    <hyperlink ref="A42" r:id="rId17" display="https://www.fhi360.org/resource/checklists-screening-clients-who-want-initiate-use-lng-ius"/>
    <hyperlink ref="A43" r:id="rId18" display="https://www.fhi360.org/resource/checklists-screening-clients-who-want-initiate-contraceptive-implants"/>
    <hyperlink ref="A44" r:id="rId19" display="https://www.fhi360.org/sites/default/files/media/documents/checklist-pregnancy-english.pdf"/>
    <hyperlink ref="A45" r:id="rId20" display="https://www.fphandbook.org/sites/default/files/2017_english_chart.pdf"/>
    <hyperlink ref="A46" r:id="rId21" display="https://www.k4health.org/sites/default/files/chart-medical-eligibility-contraceptives-english_1.pdf"/>
    <hyperlink ref="A47" r:id="rId22" display="http://apps.who.int/iris/bitstream/10665/173585/1/9789241549257_eng.pdf?ua=1"/>
    <hyperlink ref="A50" r:id="rId23" display="https://www.advancingpartners.org/sites/default/files/sites/default/files/resources/apc_situation_analysis_fp_july-2015.pdf"/>
    <hyperlink ref="A51" r:id="rId24" display="https://www.measureevaluation.org/resources/publications/ms-13-60"/>
    <hyperlink ref="A15" r:id="rId25" display="http://apps.who.int/iris/bitstream/10665/254662/1/WHO-RHR-17.04-eng.pdf?ua=1"/>
    <hyperlink ref="A14" r:id="rId26" display="https://www.usaid.gov/sites/default/files/documents/1864/fp_hiv.pdf"/>
    <hyperlink ref="A13" r:id="rId27" display="https://www.usaid.gov/sites/default/files/documents/1864/hormonal-contraception-and-HIV.pdf"/>
    <hyperlink ref="A12" r:id="rId28" display="https://www.usaid.gov/sites/default/files/documents/1864/HC_ART-Brief.pdf"/>
    <hyperlink ref="A11" r:id="rId29" display="https://www.usaid.gov/sites/default/files/documents/1864/Decreased-Contraceptive-Efficacy-508.pdf"/>
    <hyperlink ref="A10" r:id="rId30" display="https://www.globalhealthlearning.org/course/family-planning-counseling"/>
    <hyperlink ref="A9" r:id="rId31" display="https://www.k4health.org/sites/default/files/j48.pdf"/>
    <hyperlink ref="A7" r:id="rId32" display="https://www.ncbi.nlm.nih.gov/pmc/articles/PMC5378006/"/>
    <hyperlink ref="A6" r:id="rId33" display="https://www.hiveonline.org/safer-conception-toolkit-for-hiv-affected-individuals-and-couples-and-healthcare-providers/"/>
    <hyperlink ref="A5" r:id="rId34" display="http://www.who.int/reproductivehealth/publications/family_planning/9780978856304/en/"/>
    <hyperlink ref="A4" r:id="rId35" display="https://www.youtube.com/watch?v=HpEj_sP9yJ4"/>
    <hyperlink ref="A54" r:id="rId36" display="http://www.jsi.com/JSIInternet/Inc/Common/_download_pub.cfm?id=11497&amp;lid=3"/>
    <hyperlink ref="A55" r:id="rId37" display="https://www.usaid.gov/sites/default/files/documents/1864/DELIVER-FP-HIV-Integration-Brief-508.pdf"/>
    <hyperlink ref="A56" r:id="rId38" display="https://www.globalhealthlearning.org/course/logistics-health-commodities"/>
    <hyperlink ref="A59" r:id="rId39" display="http://www.engenderhealth.org/files/pubs/family-planning/integrating-family-planning-antiretroviral-therapy-service-model.pdf"/>
    <hyperlink ref="A60" r:id="rId40" display="http://www.familyplanning2020.org/microsite/rightsinfp"/>
    <hyperlink ref="A61" r:id="rId41" display="http://www.acquireproject.org/fileadmin/user_upload/ACQUIRE/Publications/FP-HIV-Integration_framework_final.pdf"/>
    <hyperlink ref="A62" r:id="rId42" display="http://www.fhi360.org/sites/default/files/media/documents/fp-hiv-evidence based practices 2013.pdf"/>
    <hyperlink ref="A63" r:id="rId43" display="https://www.measureevaluation.org/resources/publications/tr-16-138"/>
    <hyperlink ref="A64" r:id="rId44" display="https://www.k4health.org/toolkits/fphivintegration"/>
    <hyperlink ref="A65" r:id="rId45" display="http://onlinelibrary.wiley.com/doi/10.1111/sifp.12020/full"/>
    <hyperlink ref="A66" r:id="rId46" display="http://champions4choice.org/2014/08/meeting-the-family-planning-needs-of-women-and-couples-affected-by-hiv/"/>
    <hyperlink ref="A67" r:id="rId47" display="https://prezi.com/mwk7mypyw9q7/integrating-family-planning-into-hiv-programs/"/>
    <hyperlink ref="A68" r:id="rId48" display="https://www.globalhealthlearning.org/course/family-planning-and-hiv-service-integration"/>
    <hyperlink ref="A69" r:id="rId49" display="https://www.ncbi.nlm.nih.gov/pmc/articles/PMC4052828/"/>
    <hyperlink ref="A70" r:id="rId50" display="https://www.ncbi.nlm.nih.gov/pmc/articles/PMC3516801/"/>
    <hyperlink ref="A71" r:id="rId51" display="http://www.who.int/bulletin/volumes/87/11/08-059360/en/"/>
    <hyperlink ref="A72" r:id="rId52" display="http://www.who.int/reproductivehealth/publications/linkages/fp_hiv_strategic_considerations.pdf"/>
    <hyperlink ref="A73" r:id="rId53" display="http://toolkit.srhhivlinkages.org/"/>
    <hyperlink ref="A76" r:id="rId54" display="http://healthsystemshub.org/uploads/resource_file/attachment/203/Judith_Bruce_Quality_of_Care_Framework.pdf"/>
    <hyperlink ref="A77" r:id="rId55" display="http://www.prb.org/Publications/Reports/2002/OverviewofQualityofCareinReproductiveHealthDefinitionsandMeasurements.aspx"/>
    <hyperlink ref="A78" r:id="rId56" display="http://pdf.usaid.gov/pdf_docs/Pnach661.pdf"/>
    <hyperlink ref="A79" r:id="rId57" display="https://www.measureevaluation.org/resources/publications/ms-15-104"/>
    <hyperlink ref="A80" r:id="rId58" display="http://www.icmer.org/documentos/anticoncepcion/Quality of care checklist for providers-eng.pdf"/>
  </hyperlinks>
  <pageMargins left="0.7" right="0.7" top="0.75" bottom="0.75" header="0.3" footer="0.3"/>
  <pageSetup orientation="portrait" r:id="rId59"/>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5" sqref="N5"/>
    </sheetView>
  </sheetViews>
  <sheetFormatPr defaultRowHeight="15" x14ac:dyDescent="0.25"/>
  <cols>
    <col min="1" max="10" width="9.140625" style="87"/>
    <col min="11" max="11" width="6.42578125" style="87" customWidth="1"/>
    <col min="12" max="12" width="5.7109375" style="87" customWidth="1"/>
    <col min="13" max="16384" width="9.140625" style="87"/>
  </cols>
  <sheetData/>
  <sheetProtection sheet="1" objects="1" scenarios="1" selectLockedCells="1"/>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H109"/>
  <sheetViews>
    <sheetView workbookViewId="0">
      <selection activeCell="H11" sqref="H11"/>
    </sheetView>
  </sheetViews>
  <sheetFormatPr defaultColWidth="8.85546875" defaultRowHeight="15" x14ac:dyDescent="0.25"/>
  <cols>
    <col min="1" max="1" width="5.28515625" style="17" customWidth="1"/>
    <col min="2" max="2" width="46.140625" style="17" customWidth="1"/>
    <col min="3" max="8" width="14.7109375" style="17" customWidth="1"/>
    <col min="9" max="16384" width="8.85546875" style="17"/>
  </cols>
  <sheetData>
    <row r="1" spans="2:8" x14ac:dyDescent="0.25">
      <c r="B1" s="629" t="s">
        <v>57</v>
      </c>
      <c r="C1" s="513"/>
      <c r="D1" s="513"/>
      <c r="E1" s="513"/>
      <c r="F1" s="513"/>
      <c r="G1" s="513"/>
      <c r="H1" s="5"/>
    </row>
    <row r="2" spans="2:8" ht="20.100000000000001" customHeight="1" x14ac:dyDescent="0.25">
      <c r="B2" s="451" t="s">
        <v>51</v>
      </c>
      <c r="C2" s="628"/>
      <c r="D2" s="628"/>
      <c r="E2" s="628"/>
      <c r="F2" s="628"/>
      <c r="G2" s="11"/>
      <c r="H2" s="6" t="s">
        <v>52</v>
      </c>
    </row>
    <row r="3" spans="2:8" ht="20.100000000000001" customHeight="1" x14ac:dyDescent="0.25">
      <c r="B3" s="34"/>
      <c r="C3" s="5"/>
      <c r="D3" s="5"/>
      <c r="E3" s="5"/>
      <c r="F3" s="5"/>
      <c r="G3" s="6"/>
      <c r="H3" s="5"/>
    </row>
    <row r="4" spans="2:8" ht="20.100000000000001" customHeight="1" x14ac:dyDescent="0.25">
      <c r="B4" s="34"/>
      <c r="C4" s="5"/>
      <c r="D4" s="5"/>
      <c r="E4" s="5"/>
      <c r="F4" s="5"/>
      <c r="G4" s="6"/>
      <c r="H4" s="5"/>
    </row>
    <row r="5" spans="2:8" ht="20.100000000000001" customHeight="1" x14ac:dyDescent="0.25">
      <c r="B5" s="34"/>
      <c r="C5" s="5"/>
      <c r="D5" s="5"/>
      <c r="E5" s="5"/>
      <c r="F5" s="5"/>
      <c r="G5" s="6"/>
      <c r="H5" s="5"/>
    </row>
    <row r="6" spans="2:8" ht="20.100000000000001" customHeight="1" x14ac:dyDescent="0.25">
      <c r="B6" s="34"/>
      <c r="C6" s="5"/>
      <c r="D6" s="5"/>
      <c r="E6" s="5"/>
      <c r="F6" s="5"/>
      <c r="G6" s="6"/>
      <c r="H6" s="5"/>
    </row>
    <row r="7" spans="2:8" ht="20.100000000000001" customHeight="1" x14ac:dyDescent="0.25">
      <c r="B7" s="34"/>
      <c r="C7" s="5"/>
      <c r="D7" s="5"/>
      <c r="E7" s="5"/>
      <c r="F7" s="5"/>
      <c r="G7" s="6"/>
      <c r="H7" s="5"/>
    </row>
    <row r="8" spans="2:8" ht="20.100000000000001" customHeight="1" x14ac:dyDescent="0.25">
      <c r="B8" s="34"/>
      <c r="C8" s="5"/>
      <c r="D8" s="5"/>
      <c r="E8" s="5"/>
      <c r="F8" s="5"/>
      <c r="G8" s="6"/>
      <c r="H8" s="5"/>
    </row>
    <row r="9" spans="2:8" ht="20.100000000000001" customHeight="1" x14ac:dyDescent="0.25">
      <c r="B9" s="34"/>
      <c r="C9" s="5"/>
      <c r="D9" s="5"/>
      <c r="E9" s="5"/>
      <c r="F9" s="5"/>
      <c r="G9" s="6"/>
      <c r="H9" s="5"/>
    </row>
    <row r="10" spans="2:8" ht="20.100000000000001" customHeight="1" x14ac:dyDescent="0.25">
      <c r="B10" s="34"/>
      <c r="C10" s="5"/>
      <c r="D10" s="5"/>
      <c r="E10" s="5"/>
      <c r="F10" s="5"/>
      <c r="G10" s="6"/>
      <c r="H10" s="5"/>
    </row>
    <row r="11" spans="2:8" ht="20.100000000000001" customHeight="1" x14ac:dyDescent="0.25">
      <c r="B11" s="34"/>
      <c r="C11" s="5"/>
      <c r="D11" s="5"/>
      <c r="E11" s="5"/>
      <c r="F11" s="5"/>
      <c r="G11" s="6"/>
      <c r="H11" s="5"/>
    </row>
    <row r="12" spans="2:8" ht="20.100000000000001" customHeight="1" x14ac:dyDescent="0.25">
      <c r="B12" s="34"/>
      <c r="C12" s="5"/>
      <c r="D12" s="5"/>
      <c r="E12" s="5"/>
      <c r="F12" s="5"/>
      <c r="G12" s="6"/>
      <c r="H12" s="5"/>
    </row>
    <row r="13" spans="2:8" ht="20.100000000000001" customHeight="1" x14ac:dyDescent="0.25">
      <c r="B13" s="13"/>
      <c r="C13" s="5"/>
      <c r="D13" s="5"/>
      <c r="E13" s="5"/>
      <c r="F13" s="5"/>
      <c r="G13" s="6"/>
      <c r="H13" s="5"/>
    </row>
    <row r="14" spans="2:8" ht="20.100000000000001" customHeight="1" x14ac:dyDescent="0.25">
      <c r="B14" s="14"/>
      <c r="C14" s="19"/>
      <c r="D14" s="19"/>
      <c r="E14" s="19"/>
      <c r="F14" s="19"/>
      <c r="G14" s="12"/>
      <c r="H14" s="5"/>
    </row>
    <row r="15" spans="2:8" ht="20.100000000000001" customHeight="1" x14ac:dyDescent="0.25">
      <c r="B15" s="625" t="s">
        <v>53</v>
      </c>
      <c r="C15" s="31" t="s">
        <v>52</v>
      </c>
      <c r="D15" s="5"/>
      <c r="E15" s="5"/>
      <c r="F15" s="5"/>
      <c r="G15" s="5"/>
      <c r="H15" s="5"/>
    </row>
    <row r="16" spans="2:8" ht="20.100000000000001" customHeight="1" x14ac:dyDescent="0.25">
      <c r="B16" s="626"/>
      <c r="C16" s="31"/>
      <c r="D16" s="5"/>
      <c r="E16" s="5"/>
      <c r="F16" s="5"/>
      <c r="G16" s="5"/>
      <c r="H16" s="5"/>
    </row>
    <row r="17" spans="2:8" ht="20.100000000000001" customHeight="1" x14ac:dyDescent="0.25">
      <c r="B17" s="626"/>
      <c r="C17" s="31"/>
      <c r="D17" s="5"/>
      <c r="E17" s="5"/>
      <c r="F17" s="5"/>
      <c r="G17" s="5"/>
      <c r="H17" s="5"/>
    </row>
    <row r="18" spans="2:8" ht="20.100000000000001" customHeight="1" x14ac:dyDescent="0.25">
      <c r="B18" s="626"/>
      <c r="C18" s="31"/>
      <c r="D18" s="5"/>
      <c r="E18" s="5"/>
      <c r="F18" s="5"/>
      <c r="G18" s="5"/>
      <c r="H18" s="5"/>
    </row>
    <row r="19" spans="2:8" ht="20.100000000000001" customHeight="1" x14ac:dyDescent="0.25">
      <c r="B19" s="626"/>
      <c r="C19" s="31"/>
      <c r="D19" s="5"/>
      <c r="E19" s="5"/>
      <c r="F19" s="5"/>
      <c r="G19" s="5"/>
      <c r="H19" s="5"/>
    </row>
    <row r="20" spans="2:8" ht="20.100000000000001" customHeight="1" x14ac:dyDescent="0.25">
      <c r="B20" s="626"/>
      <c r="C20" s="31"/>
      <c r="D20" s="5"/>
      <c r="E20" s="5"/>
      <c r="F20" s="5"/>
      <c r="G20" s="5"/>
      <c r="H20" s="5"/>
    </row>
    <row r="21" spans="2:8" ht="20.100000000000001" customHeight="1" x14ac:dyDescent="0.25">
      <c r="B21" s="626"/>
      <c r="C21" s="31"/>
      <c r="D21" s="5"/>
      <c r="E21" s="5"/>
      <c r="F21" s="5"/>
      <c r="G21" s="5"/>
      <c r="H21" s="5"/>
    </row>
    <row r="22" spans="2:8" ht="20.100000000000001" customHeight="1" x14ac:dyDescent="0.25">
      <c r="B22" s="626"/>
      <c r="C22" s="31"/>
      <c r="D22" s="5"/>
      <c r="E22" s="5"/>
      <c r="F22" s="5"/>
      <c r="G22" s="5"/>
      <c r="H22" s="5"/>
    </row>
    <row r="23" spans="2:8" ht="20.100000000000001" customHeight="1" x14ac:dyDescent="0.25">
      <c r="B23" s="626"/>
      <c r="C23" s="31"/>
      <c r="D23" s="5"/>
      <c r="E23" s="5"/>
      <c r="F23" s="5"/>
      <c r="G23" s="5"/>
      <c r="H23" s="5"/>
    </row>
    <row r="24" spans="2:8" ht="20.100000000000001" customHeight="1" x14ac:dyDescent="0.25">
      <c r="B24" s="27"/>
      <c r="C24" s="31"/>
      <c r="D24" s="5"/>
      <c r="E24" s="5"/>
      <c r="F24" s="5"/>
      <c r="G24" s="5"/>
      <c r="H24" s="5"/>
    </row>
    <row r="25" spans="2:8" ht="20.100000000000001" customHeight="1" x14ac:dyDescent="0.25">
      <c r="B25" s="28"/>
      <c r="C25" s="32"/>
      <c r="D25" s="5"/>
      <c r="E25" s="5"/>
      <c r="F25" s="5"/>
      <c r="G25" s="5"/>
      <c r="H25" s="5"/>
    </row>
    <row r="26" spans="2:8" ht="19.5" customHeight="1" x14ac:dyDescent="0.25">
      <c r="B26" s="627" t="s">
        <v>56</v>
      </c>
      <c r="C26" s="30" t="s">
        <v>55</v>
      </c>
      <c r="D26" s="5"/>
      <c r="E26" s="5"/>
      <c r="F26" s="5"/>
      <c r="G26" s="5"/>
      <c r="H26" s="5"/>
    </row>
    <row r="27" spans="2:8" ht="19.5" customHeight="1" x14ac:dyDescent="0.25">
      <c r="B27" s="626"/>
      <c r="C27" s="31"/>
      <c r="D27" s="5"/>
      <c r="E27" s="5"/>
      <c r="F27" s="5"/>
      <c r="G27" s="5"/>
      <c r="H27" s="5"/>
    </row>
    <row r="28" spans="2:8" ht="20.100000000000001" customHeight="1" x14ac:dyDescent="0.25">
      <c r="B28" s="626"/>
      <c r="C28" s="33"/>
      <c r="D28" s="5"/>
      <c r="E28" s="5"/>
      <c r="F28" s="5"/>
      <c r="G28" s="5"/>
      <c r="H28" s="5"/>
    </row>
    <row r="29" spans="2:8" ht="20.100000000000001" customHeight="1" x14ac:dyDescent="0.25">
      <c r="B29" s="626"/>
      <c r="C29" s="31"/>
      <c r="D29" s="5"/>
      <c r="E29" s="5"/>
      <c r="F29" s="5"/>
      <c r="G29" s="5"/>
      <c r="H29" s="5"/>
    </row>
    <row r="30" spans="2:8" ht="20.100000000000001" customHeight="1" x14ac:dyDescent="0.25">
      <c r="B30" s="626"/>
      <c r="C30" s="31"/>
      <c r="D30" s="5"/>
      <c r="E30" s="5"/>
      <c r="F30" s="5"/>
      <c r="G30" s="5"/>
      <c r="H30" s="5"/>
    </row>
    <row r="31" spans="2:8" ht="20.100000000000001" customHeight="1" x14ac:dyDescent="0.25">
      <c r="B31" s="626"/>
      <c r="C31" s="31"/>
      <c r="D31" s="5"/>
      <c r="E31" s="5"/>
      <c r="F31" s="5"/>
      <c r="G31" s="5"/>
      <c r="H31" s="5"/>
    </row>
    <row r="32" spans="2:8" ht="20.100000000000001" customHeight="1" x14ac:dyDescent="0.25">
      <c r="B32" s="626"/>
      <c r="C32" s="31"/>
      <c r="D32" s="5"/>
      <c r="E32" s="5"/>
      <c r="F32" s="5"/>
      <c r="G32" s="5"/>
      <c r="H32" s="5"/>
    </row>
    <row r="33" spans="2:8" ht="19.5" customHeight="1" x14ac:dyDescent="0.25">
      <c r="B33" s="626"/>
      <c r="C33" s="31"/>
      <c r="D33" s="5"/>
      <c r="E33" s="5"/>
      <c r="F33" s="5"/>
      <c r="G33" s="5"/>
      <c r="H33" s="5"/>
    </row>
    <row r="34" spans="2:8" ht="19.5" customHeight="1" x14ac:dyDescent="0.25">
      <c r="B34" s="27"/>
      <c r="C34" s="32"/>
      <c r="D34" s="5"/>
      <c r="E34" s="5"/>
      <c r="F34" s="5"/>
      <c r="G34" s="5"/>
      <c r="H34" s="5"/>
    </row>
    <row r="35" spans="2:8" ht="20.100000000000001" customHeight="1" x14ac:dyDescent="0.25">
      <c r="B35" s="335" t="s">
        <v>20</v>
      </c>
      <c r="C35" s="5"/>
      <c r="D35" s="5"/>
      <c r="E35" s="5"/>
      <c r="F35" s="5"/>
      <c r="G35" s="5"/>
      <c r="H35" s="5"/>
    </row>
    <row r="36" spans="2:8" ht="20.100000000000001" customHeight="1" x14ac:dyDescent="0.25">
      <c r="B36" s="335"/>
      <c r="C36" s="5"/>
      <c r="D36" s="5"/>
      <c r="E36" s="5"/>
      <c r="F36" s="5"/>
      <c r="G36" s="5"/>
      <c r="H36" s="5"/>
    </row>
    <row r="37" spans="2:8" ht="20.100000000000001" customHeight="1" x14ac:dyDescent="0.25">
      <c r="B37" s="16"/>
      <c r="C37" s="5"/>
      <c r="D37" s="5"/>
      <c r="E37" s="5"/>
      <c r="F37" s="5"/>
      <c r="G37" s="5"/>
      <c r="H37" s="5"/>
    </row>
    <row r="38" spans="2:8" ht="20.100000000000001" customHeight="1" x14ac:dyDescent="0.25">
      <c r="B38" s="16"/>
      <c r="C38" s="5"/>
      <c r="D38" s="5"/>
      <c r="E38" s="5"/>
      <c r="F38" s="5"/>
      <c r="G38" s="5"/>
      <c r="H38" s="5"/>
    </row>
    <row r="39" spans="2:8" ht="20.100000000000001" customHeight="1" x14ac:dyDescent="0.25">
      <c r="B39" s="624" t="s">
        <v>22</v>
      </c>
      <c r="C39" s="5"/>
      <c r="D39" s="5"/>
      <c r="E39" s="5"/>
      <c r="F39" s="5"/>
      <c r="G39" s="5"/>
      <c r="H39" s="5"/>
    </row>
    <row r="40" spans="2:8" ht="20.100000000000001" customHeight="1" x14ac:dyDescent="0.25">
      <c r="B40" s="624"/>
      <c r="C40" s="5"/>
      <c r="D40" s="5"/>
      <c r="E40" s="5"/>
      <c r="F40" s="5"/>
      <c r="G40" s="5"/>
      <c r="H40" s="5"/>
    </row>
    <row r="41" spans="2:8" ht="20.100000000000001" customHeight="1" x14ac:dyDescent="0.25">
      <c r="B41" s="624"/>
      <c r="C41" s="5"/>
      <c r="D41" s="5"/>
      <c r="E41" s="5"/>
      <c r="F41" s="5"/>
      <c r="G41" s="5"/>
      <c r="H41" s="5"/>
    </row>
    <row r="42" spans="2:8" ht="20.100000000000001" customHeight="1" x14ac:dyDescent="0.25">
      <c r="B42" s="624"/>
      <c r="C42" s="5"/>
      <c r="D42" s="5"/>
      <c r="E42" s="5"/>
      <c r="F42" s="5"/>
      <c r="G42" s="5"/>
      <c r="H42" s="5"/>
    </row>
    <row r="43" spans="2:8" ht="20.100000000000001" customHeight="1" x14ac:dyDescent="0.25">
      <c r="B43" s="624"/>
      <c r="C43" s="5"/>
      <c r="D43" s="5"/>
      <c r="E43" s="5"/>
      <c r="F43" s="5"/>
      <c r="G43" s="5"/>
      <c r="H43" s="5"/>
    </row>
    <row r="44" spans="2:8" ht="20.100000000000001" customHeight="1" x14ac:dyDescent="0.25">
      <c r="B44" s="624"/>
      <c r="C44" s="5"/>
      <c r="D44" s="5"/>
      <c r="E44" s="5"/>
      <c r="F44" s="5"/>
      <c r="G44" s="5"/>
      <c r="H44" s="5"/>
    </row>
    <row r="45" spans="2:8" ht="19.5" customHeight="1" x14ac:dyDescent="0.25">
      <c r="B45" s="624"/>
      <c r="C45" s="5"/>
      <c r="D45" s="5"/>
      <c r="E45" s="5"/>
      <c r="F45" s="5"/>
      <c r="G45" s="5"/>
      <c r="H45" s="5"/>
    </row>
    <row r="46" spans="2:8" ht="20.100000000000001" customHeight="1" x14ac:dyDescent="0.25">
      <c r="B46" s="335" t="s">
        <v>21</v>
      </c>
      <c r="C46" s="5"/>
      <c r="D46" s="5"/>
      <c r="E46" s="5"/>
      <c r="F46" s="5"/>
      <c r="G46" s="5"/>
      <c r="H46" s="5"/>
    </row>
    <row r="47" spans="2:8" ht="20.100000000000001" customHeight="1" x14ac:dyDescent="0.25">
      <c r="B47" s="335"/>
      <c r="C47" s="5"/>
      <c r="D47" s="5"/>
      <c r="E47" s="5"/>
      <c r="F47" s="5"/>
      <c r="G47" s="5"/>
      <c r="H47" s="5"/>
    </row>
    <row r="48" spans="2:8" ht="20.100000000000001" customHeight="1" x14ac:dyDescent="0.25">
      <c r="B48" s="335"/>
      <c r="C48" s="5"/>
      <c r="D48" s="5"/>
      <c r="E48" s="5"/>
      <c r="F48" s="5"/>
      <c r="G48" s="5"/>
      <c r="H48" s="5"/>
    </row>
    <row r="49" spans="2:8" ht="20.100000000000001" customHeight="1" x14ac:dyDescent="0.25">
      <c r="B49" s="335"/>
      <c r="C49" s="5"/>
      <c r="D49" s="5"/>
      <c r="E49" s="5"/>
      <c r="F49" s="5"/>
      <c r="G49" s="5"/>
      <c r="H49" s="5"/>
    </row>
    <row r="50" spans="2:8" ht="20.100000000000001" customHeight="1" x14ac:dyDescent="0.25">
      <c r="B50" s="16"/>
      <c r="C50" s="5"/>
      <c r="D50" s="5"/>
      <c r="E50" s="5"/>
      <c r="F50" s="5"/>
      <c r="G50" s="5"/>
      <c r="H50" s="5"/>
    </row>
    <row r="51" spans="2:8" ht="20.100000000000001" customHeight="1" x14ac:dyDescent="0.25">
      <c r="B51" s="16"/>
      <c r="C51" s="5"/>
      <c r="D51" s="5"/>
      <c r="E51" s="5"/>
      <c r="F51" s="5"/>
      <c r="G51" s="5"/>
      <c r="H51" s="5"/>
    </row>
    <row r="52" spans="2:8" ht="20.100000000000001" customHeight="1" x14ac:dyDescent="0.25">
      <c r="B52" s="335" t="s">
        <v>23</v>
      </c>
      <c r="C52" s="5"/>
      <c r="D52" s="5"/>
      <c r="E52" s="5"/>
      <c r="F52" s="5"/>
      <c r="G52" s="5"/>
      <c r="H52" s="5"/>
    </row>
    <row r="53" spans="2:8" ht="20.100000000000001" customHeight="1" x14ac:dyDescent="0.25">
      <c r="B53" s="335"/>
      <c r="C53" s="5"/>
      <c r="D53" s="5"/>
      <c r="E53" s="5"/>
      <c r="F53" s="5"/>
      <c r="G53" s="5"/>
      <c r="H53" s="5"/>
    </row>
    <row r="54" spans="2:8" ht="20.100000000000001" customHeight="1" x14ac:dyDescent="0.25">
      <c r="B54" s="335"/>
      <c r="C54" s="5"/>
      <c r="D54" s="5"/>
      <c r="E54" s="5"/>
      <c r="F54" s="5"/>
      <c r="G54" s="5"/>
      <c r="H54" s="5"/>
    </row>
    <row r="55" spans="2:8" ht="20.100000000000001" customHeight="1" x14ac:dyDescent="0.25">
      <c r="B55" s="335"/>
      <c r="C55" s="5"/>
      <c r="D55" s="5"/>
      <c r="E55" s="5"/>
      <c r="F55" s="5"/>
      <c r="G55" s="5"/>
      <c r="H55" s="5"/>
    </row>
    <row r="56" spans="2:8" ht="20.100000000000001" customHeight="1" x14ac:dyDescent="0.25">
      <c r="B56" s="335"/>
      <c r="C56" s="5"/>
      <c r="D56" s="5"/>
      <c r="E56" s="5"/>
      <c r="F56" s="5"/>
      <c r="G56" s="5"/>
      <c r="H56" s="5"/>
    </row>
    <row r="57" spans="2:8" ht="20.100000000000001" customHeight="1" x14ac:dyDescent="0.25">
      <c r="B57" s="335"/>
      <c r="C57" s="5"/>
      <c r="D57" s="5"/>
      <c r="E57" s="5"/>
      <c r="F57" s="5"/>
      <c r="G57" s="5"/>
      <c r="H57" s="5"/>
    </row>
    <row r="58" spans="2:8" ht="20.100000000000001" customHeight="1" x14ac:dyDescent="0.25">
      <c r="B58" s="335"/>
      <c r="C58" s="5"/>
      <c r="D58" s="5"/>
      <c r="E58" s="5"/>
      <c r="F58" s="5"/>
      <c r="G58" s="5"/>
      <c r="H58" s="5"/>
    </row>
    <row r="59" spans="2:8" ht="20.100000000000001" customHeight="1" x14ac:dyDescent="0.25">
      <c r="B59" s="335"/>
      <c r="C59" s="5"/>
      <c r="D59" s="5"/>
      <c r="E59" s="5"/>
      <c r="F59" s="5"/>
      <c r="G59" s="5"/>
      <c r="H59" s="5"/>
    </row>
    <row r="60" spans="2:8" ht="20.100000000000001" customHeight="1" x14ac:dyDescent="0.25">
      <c r="B60" s="624" t="s">
        <v>24</v>
      </c>
      <c r="C60" s="5"/>
      <c r="D60" s="5"/>
      <c r="E60" s="5"/>
      <c r="F60" s="5"/>
      <c r="G60" s="5"/>
      <c r="H60" s="5"/>
    </row>
    <row r="61" spans="2:8" ht="20.100000000000001" customHeight="1" x14ac:dyDescent="0.25">
      <c r="B61" s="335"/>
      <c r="C61" s="5"/>
      <c r="D61" s="5"/>
      <c r="E61" s="5"/>
      <c r="F61" s="5"/>
      <c r="G61" s="5"/>
      <c r="H61" s="5"/>
    </row>
    <row r="62" spans="2:8" ht="20.100000000000001" customHeight="1" x14ac:dyDescent="0.25">
      <c r="B62" s="335"/>
      <c r="C62" s="5"/>
      <c r="D62" s="5"/>
      <c r="E62" s="5"/>
      <c r="F62" s="5"/>
      <c r="G62" s="5"/>
      <c r="H62" s="5"/>
    </row>
    <row r="63" spans="2:8" ht="20.100000000000001" customHeight="1" x14ac:dyDescent="0.25">
      <c r="B63" s="16"/>
      <c r="C63" s="5"/>
      <c r="D63" s="5"/>
      <c r="E63" s="5"/>
      <c r="F63" s="5"/>
      <c r="G63" s="5"/>
      <c r="H63" s="5"/>
    </row>
    <row r="64" spans="2:8" ht="20.100000000000001" customHeight="1" x14ac:dyDescent="0.25">
      <c r="B64" s="16"/>
      <c r="C64" s="5"/>
      <c r="D64" s="5"/>
      <c r="E64" s="5"/>
      <c r="F64" s="5"/>
      <c r="G64" s="5"/>
      <c r="H64" s="5"/>
    </row>
    <row r="65" spans="2:8" ht="20.100000000000001" customHeight="1" x14ac:dyDescent="0.25">
      <c r="B65" s="624" t="s">
        <v>25</v>
      </c>
      <c r="C65" s="5"/>
      <c r="D65" s="5"/>
      <c r="E65" s="5"/>
      <c r="F65" s="5"/>
      <c r="G65" s="5"/>
      <c r="H65" s="5"/>
    </row>
    <row r="66" spans="2:8" ht="20.100000000000001" customHeight="1" x14ac:dyDescent="0.25">
      <c r="B66" s="335"/>
      <c r="C66" s="5"/>
      <c r="D66" s="5"/>
      <c r="E66" s="5"/>
      <c r="F66" s="5"/>
      <c r="G66" s="5"/>
      <c r="H66" s="5"/>
    </row>
    <row r="67" spans="2:8" ht="20.100000000000001" customHeight="1" x14ac:dyDescent="0.25">
      <c r="B67" s="335"/>
      <c r="C67" s="5"/>
      <c r="D67" s="5"/>
      <c r="E67" s="5"/>
      <c r="F67" s="5"/>
      <c r="G67" s="5"/>
      <c r="H67" s="5"/>
    </row>
    <row r="68" spans="2:8" ht="20.100000000000001" customHeight="1" x14ac:dyDescent="0.25">
      <c r="B68" s="16"/>
      <c r="C68" s="5"/>
      <c r="D68" s="5"/>
      <c r="E68" s="5"/>
      <c r="F68" s="5"/>
      <c r="G68" s="5"/>
      <c r="H68" s="5"/>
    </row>
    <row r="69" spans="2:8" ht="20.100000000000001" customHeight="1" x14ac:dyDescent="0.25">
      <c r="B69" s="16"/>
      <c r="C69" s="5"/>
      <c r="D69" s="5"/>
      <c r="E69" s="5"/>
      <c r="F69" s="5"/>
      <c r="G69" s="5"/>
      <c r="H69" s="5"/>
    </row>
    <row r="70" spans="2:8" ht="20.100000000000001" customHeight="1" x14ac:dyDescent="0.25">
      <c r="B70" s="335" t="s">
        <v>26</v>
      </c>
      <c r="C70" s="5"/>
      <c r="D70" s="5"/>
      <c r="E70" s="5"/>
      <c r="F70" s="5"/>
      <c r="G70" s="5"/>
      <c r="H70" s="5"/>
    </row>
    <row r="71" spans="2:8" ht="20.100000000000001" customHeight="1" x14ac:dyDescent="0.25">
      <c r="B71" s="335"/>
      <c r="C71" s="5"/>
      <c r="D71" s="5"/>
      <c r="E71" s="5"/>
      <c r="F71" s="5"/>
      <c r="G71" s="5"/>
      <c r="H71" s="5"/>
    </row>
    <row r="72" spans="2:8" ht="20.100000000000001" customHeight="1" x14ac:dyDescent="0.25">
      <c r="B72" s="335"/>
      <c r="C72" s="5"/>
      <c r="D72" s="5"/>
      <c r="E72" s="5"/>
      <c r="F72" s="5"/>
      <c r="G72" s="5"/>
      <c r="H72" s="5"/>
    </row>
    <row r="73" spans="2:8" ht="30" x14ac:dyDescent="0.25">
      <c r="B73" s="23" t="s">
        <v>27</v>
      </c>
      <c r="C73" s="24" t="s">
        <v>28</v>
      </c>
      <c r="D73" s="24" t="s">
        <v>29</v>
      </c>
      <c r="E73" s="24" t="s">
        <v>30</v>
      </c>
      <c r="F73" s="5"/>
      <c r="G73" s="5"/>
      <c r="H73" s="5"/>
    </row>
    <row r="74" spans="2:8" ht="20.100000000000001" customHeight="1" x14ac:dyDescent="0.25">
      <c r="B74" s="15" t="s">
        <v>31</v>
      </c>
      <c r="F74" s="5"/>
      <c r="G74" s="5"/>
      <c r="H74" s="5"/>
    </row>
    <row r="75" spans="2:8" ht="20.100000000000001" customHeight="1" x14ac:dyDescent="0.25">
      <c r="B75" s="15" t="s">
        <v>32</v>
      </c>
      <c r="E75" s="20"/>
      <c r="F75" s="5"/>
      <c r="G75" s="5"/>
      <c r="H75" s="5"/>
    </row>
    <row r="76" spans="2:8" ht="20.100000000000001" customHeight="1" x14ac:dyDescent="0.25">
      <c r="B76" s="15" t="s">
        <v>33</v>
      </c>
      <c r="F76" s="5"/>
      <c r="G76" s="5"/>
      <c r="H76" s="5"/>
    </row>
    <row r="77" spans="2:8" ht="20.100000000000001" customHeight="1" x14ac:dyDescent="0.25">
      <c r="B77" s="15" t="s">
        <v>34</v>
      </c>
      <c r="F77" s="5"/>
      <c r="G77" s="5"/>
      <c r="H77" s="5"/>
    </row>
    <row r="78" spans="2:8" ht="20.100000000000001" customHeight="1" x14ac:dyDescent="0.25">
      <c r="B78" s="15" t="s">
        <v>35</v>
      </c>
      <c r="F78" s="5"/>
      <c r="G78" s="5"/>
      <c r="H78" s="5"/>
    </row>
    <row r="79" spans="2:8" ht="20.100000000000001" customHeight="1" x14ac:dyDescent="0.25">
      <c r="B79" s="15" t="s">
        <v>36</v>
      </c>
      <c r="F79" s="5"/>
      <c r="G79" s="5"/>
      <c r="H79" s="5"/>
    </row>
    <row r="80" spans="2:8" ht="20.100000000000001" customHeight="1" x14ac:dyDescent="0.25">
      <c r="B80" s="15" t="s">
        <v>37</v>
      </c>
      <c r="F80" s="5"/>
      <c r="G80" s="5"/>
      <c r="H80" s="5"/>
    </row>
    <row r="81" spans="2:8" ht="20.100000000000001" customHeight="1" x14ac:dyDescent="0.25">
      <c r="B81" s="15" t="s">
        <v>38</v>
      </c>
      <c r="C81" s="15"/>
      <c r="F81" s="5"/>
      <c r="G81" s="5"/>
      <c r="H81" s="5"/>
    </row>
    <row r="82" spans="2:8" ht="20.100000000000001" customHeight="1" x14ac:dyDescent="0.25">
      <c r="B82" s="15" t="s">
        <v>39</v>
      </c>
      <c r="C82" s="15"/>
      <c r="F82" s="5"/>
      <c r="G82" s="5"/>
      <c r="H82" s="5"/>
    </row>
    <row r="83" spans="2:8" ht="20.100000000000001" customHeight="1" x14ac:dyDescent="0.25">
      <c r="B83" s="15" t="s">
        <v>40</v>
      </c>
      <c r="C83" s="15"/>
      <c r="F83" s="5"/>
      <c r="G83" s="5"/>
      <c r="H83" s="5"/>
    </row>
    <row r="84" spans="2:8" ht="20.100000000000001" customHeight="1" x14ac:dyDescent="0.25">
      <c r="B84" s="15" t="s">
        <v>41</v>
      </c>
      <c r="F84" s="5"/>
      <c r="G84" s="5"/>
      <c r="H84" s="5"/>
    </row>
    <row r="85" spans="2:8" ht="20.100000000000001" customHeight="1" x14ac:dyDescent="0.25">
      <c r="B85" s="17" t="s">
        <v>42</v>
      </c>
      <c r="F85" s="5"/>
      <c r="G85" s="5"/>
      <c r="H85" s="5"/>
    </row>
    <row r="86" spans="2:8" ht="75" x14ac:dyDescent="0.25">
      <c r="B86" s="25" t="s">
        <v>50</v>
      </c>
      <c r="C86" s="5"/>
      <c r="D86" s="5"/>
      <c r="E86" s="5"/>
      <c r="F86" s="5"/>
      <c r="G86" s="5"/>
      <c r="H86" s="5"/>
    </row>
    <row r="87" spans="2:8" ht="30" x14ac:dyDescent="0.25">
      <c r="B87" s="23" t="s">
        <v>27</v>
      </c>
      <c r="C87" s="26" t="s">
        <v>43</v>
      </c>
      <c r="D87" s="26" t="s">
        <v>44</v>
      </c>
      <c r="E87" s="26" t="s">
        <v>45</v>
      </c>
      <c r="F87" s="26" t="s">
        <v>46</v>
      </c>
      <c r="G87" s="26" t="s">
        <v>47</v>
      </c>
      <c r="H87" s="5"/>
    </row>
    <row r="88" spans="2:8" ht="20.100000000000001" customHeight="1" x14ac:dyDescent="0.25">
      <c r="B88" s="15" t="s">
        <v>31</v>
      </c>
      <c r="C88" s="15"/>
      <c r="H88" s="5"/>
    </row>
    <row r="89" spans="2:8" ht="20.100000000000001" customHeight="1" x14ac:dyDescent="0.25">
      <c r="B89" s="15" t="s">
        <v>32</v>
      </c>
      <c r="C89" s="15"/>
      <c r="H89" s="5"/>
    </row>
    <row r="90" spans="2:8" ht="20.100000000000001" customHeight="1" x14ac:dyDescent="0.25">
      <c r="B90" s="15" t="s">
        <v>33</v>
      </c>
      <c r="C90" s="15"/>
      <c r="H90" s="5"/>
    </row>
    <row r="91" spans="2:8" ht="20.100000000000001" customHeight="1" x14ac:dyDescent="0.25">
      <c r="B91" s="15" t="s">
        <v>34</v>
      </c>
      <c r="C91" s="15"/>
      <c r="H91" s="5"/>
    </row>
    <row r="92" spans="2:8" ht="20.100000000000001" customHeight="1" x14ac:dyDescent="0.25">
      <c r="B92" s="15" t="s">
        <v>35</v>
      </c>
      <c r="C92" s="15"/>
      <c r="H92" s="5"/>
    </row>
    <row r="93" spans="2:8" ht="20.100000000000001" customHeight="1" x14ac:dyDescent="0.25">
      <c r="B93" s="15" t="s">
        <v>36</v>
      </c>
      <c r="C93" s="15"/>
      <c r="H93" s="5"/>
    </row>
    <row r="94" spans="2:8" ht="20.100000000000001" customHeight="1" x14ac:dyDescent="0.25">
      <c r="B94" s="15" t="s">
        <v>37</v>
      </c>
      <c r="C94" s="15"/>
      <c r="H94" s="5"/>
    </row>
    <row r="95" spans="2:8" ht="20.100000000000001" customHeight="1" x14ac:dyDescent="0.25">
      <c r="B95" s="15" t="s">
        <v>38</v>
      </c>
      <c r="C95" s="15"/>
      <c r="H95" s="5"/>
    </row>
    <row r="96" spans="2:8" ht="20.100000000000001" customHeight="1" x14ac:dyDescent="0.25">
      <c r="B96" s="15" t="s">
        <v>39</v>
      </c>
      <c r="C96" s="15"/>
      <c r="H96" s="5"/>
    </row>
    <row r="97" spans="2:8" ht="20.100000000000001" customHeight="1" x14ac:dyDescent="0.25">
      <c r="B97" s="15" t="s">
        <v>40</v>
      </c>
      <c r="C97" s="15"/>
      <c r="H97" s="5"/>
    </row>
    <row r="98" spans="2:8" ht="20.100000000000001" customHeight="1" x14ac:dyDescent="0.25">
      <c r="B98" s="15" t="s">
        <v>41</v>
      </c>
      <c r="H98" s="5"/>
    </row>
    <row r="99" spans="2:8" ht="20.100000000000001" customHeight="1" x14ac:dyDescent="0.25">
      <c r="B99" s="17" t="s">
        <v>42</v>
      </c>
      <c r="H99" s="5"/>
    </row>
    <row r="100" spans="2:8" ht="20.100000000000001" customHeight="1" x14ac:dyDescent="0.25">
      <c r="B100" s="624" t="s">
        <v>48</v>
      </c>
      <c r="C100" s="5"/>
      <c r="D100" s="5"/>
      <c r="E100" s="5"/>
      <c r="F100" s="5"/>
      <c r="G100" s="5"/>
      <c r="H100" s="5"/>
    </row>
    <row r="101" spans="2:8" ht="20.100000000000001" customHeight="1" x14ac:dyDescent="0.25">
      <c r="B101" s="624"/>
      <c r="C101" s="5"/>
      <c r="D101" s="5"/>
      <c r="E101" s="5"/>
      <c r="F101" s="5"/>
      <c r="G101" s="5"/>
      <c r="H101" s="5"/>
    </row>
    <row r="102" spans="2:8" ht="20.100000000000001" customHeight="1" x14ac:dyDescent="0.25">
      <c r="B102" s="624"/>
      <c r="C102" s="5"/>
      <c r="D102" s="5"/>
      <c r="E102" s="5"/>
      <c r="F102" s="5"/>
      <c r="G102" s="5"/>
      <c r="H102" s="5"/>
    </row>
    <row r="103" spans="2:8" ht="20.100000000000001" customHeight="1" x14ac:dyDescent="0.25">
      <c r="B103" s="624"/>
      <c r="C103" s="5"/>
      <c r="D103" s="5"/>
      <c r="E103" s="5"/>
      <c r="F103" s="5"/>
      <c r="G103" s="5"/>
      <c r="H103" s="5"/>
    </row>
    <row r="104" spans="2:8" ht="20.100000000000001" customHeight="1" x14ac:dyDescent="0.25">
      <c r="B104" s="335" t="s">
        <v>49</v>
      </c>
      <c r="C104" s="5"/>
      <c r="D104" s="5"/>
      <c r="E104" s="5"/>
      <c r="F104" s="5"/>
      <c r="G104" s="5"/>
      <c r="H104" s="5"/>
    </row>
    <row r="105" spans="2:8" ht="20.100000000000001" customHeight="1" x14ac:dyDescent="0.25">
      <c r="B105" s="335"/>
      <c r="C105" s="5"/>
      <c r="D105" s="5"/>
      <c r="E105" s="5"/>
      <c r="F105" s="5"/>
      <c r="G105" s="5"/>
      <c r="H105" s="5"/>
    </row>
    <row r="106" spans="2:8" ht="20.100000000000001" customHeight="1" x14ac:dyDescent="0.25">
      <c r="B106" s="335"/>
      <c r="C106" s="5"/>
      <c r="D106" s="5"/>
      <c r="E106" s="5"/>
      <c r="F106" s="5"/>
      <c r="G106" s="5"/>
      <c r="H106" s="5"/>
    </row>
    <row r="107" spans="2:8" ht="20.100000000000001" customHeight="1" x14ac:dyDescent="0.25">
      <c r="B107" s="335"/>
      <c r="C107" s="5"/>
      <c r="D107" s="5"/>
      <c r="E107" s="5"/>
      <c r="F107" s="5"/>
      <c r="G107" s="5"/>
      <c r="H107" s="5"/>
    </row>
    <row r="108" spans="2:8" ht="20.100000000000001" customHeight="1" x14ac:dyDescent="0.25">
      <c r="B108" s="5"/>
      <c r="C108" s="5"/>
      <c r="D108" s="5"/>
      <c r="E108" s="5"/>
      <c r="F108" s="5"/>
      <c r="G108" s="5"/>
      <c r="H108" s="5"/>
    </row>
    <row r="109" spans="2:8" x14ac:dyDescent="0.25">
      <c r="B109" s="5"/>
      <c r="C109" s="5"/>
      <c r="D109" s="5"/>
      <c r="E109" s="5"/>
      <c r="F109" s="5"/>
      <c r="G109" s="5"/>
      <c r="H109" s="5"/>
    </row>
  </sheetData>
  <mergeCells count="13">
    <mergeCell ref="B2:F2"/>
    <mergeCell ref="B1:G1"/>
    <mergeCell ref="B52:B59"/>
    <mergeCell ref="B60:B62"/>
    <mergeCell ref="B65:B67"/>
    <mergeCell ref="B70:B72"/>
    <mergeCell ref="B100:B103"/>
    <mergeCell ref="B104:B107"/>
    <mergeCell ref="B15:B23"/>
    <mergeCell ref="B26:B33"/>
    <mergeCell ref="B35:B36"/>
    <mergeCell ref="B39:B45"/>
    <mergeCell ref="B46:B49"/>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1</xdr:col>
                    <xdr:colOff>371475</xdr:colOff>
                    <xdr:row>2</xdr:row>
                    <xdr:rowOff>28575</xdr:rowOff>
                  </from>
                  <to>
                    <xdr:col>1</xdr:col>
                    <xdr:colOff>2333625</xdr:colOff>
                    <xdr:row>3</xdr:row>
                    <xdr:rowOff>9525</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1</xdr:col>
                    <xdr:colOff>371475</xdr:colOff>
                    <xdr:row>3</xdr:row>
                    <xdr:rowOff>28575</xdr:rowOff>
                  </from>
                  <to>
                    <xdr:col>1</xdr:col>
                    <xdr:colOff>2333625</xdr:colOff>
                    <xdr:row>4</xdr:row>
                    <xdr:rowOff>9525</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1</xdr:col>
                    <xdr:colOff>371475</xdr:colOff>
                    <xdr:row>4</xdr:row>
                    <xdr:rowOff>28575</xdr:rowOff>
                  </from>
                  <to>
                    <xdr:col>1</xdr:col>
                    <xdr:colOff>2333625</xdr:colOff>
                    <xdr:row>5</xdr:row>
                    <xdr:rowOff>9525</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1</xdr:col>
                    <xdr:colOff>371475</xdr:colOff>
                    <xdr:row>5</xdr:row>
                    <xdr:rowOff>9525</xdr:rowOff>
                  </from>
                  <to>
                    <xdr:col>1</xdr:col>
                    <xdr:colOff>2333625</xdr:colOff>
                    <xdr:row>6</xdr:row>
                    <xdr:rowOff>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1</xdr:col>
                    <xdr:colOff>371475</xdr:colOff>
                    <xdr:row>6</xdr:row>
                    <xdr:rowOff>9525</xdr:rowOff>
                  </from>
                  <to>
                    <xdr:col>1</xdr:col>
                    <xdr:colOff>2333625</xdr:colOff>
                    <xdr:row>7</xdr:row>
                    <xdr:rowOff>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1</xdr:col>
                    <xdr:colOff>371475</xdr:colOff>
                    <xdr:row>7</xdr:row>
                    <xdr:rowOff>9525</xdr:rowOff>
                  </from>
                  <to>
                    <xdr:col>1</xdr:col>
                    <xdr:colOff>2333625</xdr:colOff>
                    <xdr:row>8</xdr:row>
                    <xdr:rowOff>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1</xdr:col>
                    <xdr:colOff>371475</xdr:colOff>
                    <xdr:row>8</xdr:row>
                    <xdr:rowOff>9525</xdr:rowOff>
                  </from>
                  <to>
                    <xdr:col>1</xdr:col>
                    <xdr:colOff>2333625</xdr:colOff>
                    <xdr:row>9</xdr:row>
                    <xdr:rowOff>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1</xdr:col>
                    <xdr:colOff>371475</xdr:colOff>
                    <xdr:row>9</xdr:row>
                    <xdr:rowOff>9525</xdr:rowOff>
                  </from>
                  <to>
                    <xdr:col>1</xdr:col>
                    <xdr:colOff>2333625</xdr:colOff>
                    <xdr:row>10</xdr:row>
                    <xdr:rowOff>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1</xdr:col>
                    <xdr:colOff>371475</xdr:colOff>
                    <xdr:row>10</xdr:row>
                    <xdr:rowOff>9525</xdr:rowOff>
                  </from>
                  <to>
                    <xdr:col>1</xdr:col>
                    <xdr:colOff>2333625</xdr:colOff>
                    <xdr:row>11</xdr:row>
                    <xdr:rowOff>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1</xdr:col>
                    <xdr:colOff>371475</xdr:colOff>
                    <xdr:row>11</xdr:row>
                    <xdr:rowOff>0</xdr:rowOff>
                  </from>
                  <to>
                    <xdr:col>1</xdr:col>
                    <xdr:colOff>2333625</xdr:colOff>
                    <xdr:row>11</xdr:row>
                    <xdr:rowOff>238125</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1</xdr:col>
                    <xdr:colOff>371475</xdr:colOff>
                    <xdr:row>12</xdr:row>
                    <xdr:rowOff>0</xdr:rowOff>
                  </from>
                  <to>
                    <xdr:col>1</xdr:col>
                    <xdr:colOff>2333625</xdr:colOff>
                    <xdr:row>12</xdr:row>
                    <xdr:rowOff>238125</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1</xdr:col>
                    <xdr:colOff>371475</xdr:colOff>
                    <xdr:row>13</xdr:row>
                    <xdr:rowOff>0</xdr:rowOff>
                  </from>
                  <to>
                    <xdr:col>1</xdr:col>
                    <xdr:colOff>2333625</xdr:colOff>
                    <xdr:row>13</xdr:row>
                    <xdr:rowOff>238125</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1</xdr:col>
                    <xdr:colOff>371475</xdr:colOff>
                    <xdr:row>15</xdr:row>
                    <xdr:rowOff>0</xdr:rowOff>
                  </from>
                  <to>
                    <xdr:col>1</xdr:col>
                    <xdr:colOff>2324100</xdr:colOff>
                    <xdr:row>15</xdr:row>
                    <xdr:rowOff>228600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1</xdr:col>
                    <xdr:colOff>371475</xdr:colOff>
                    <xdr:row>16</xdr:row>
                    <xdr:rowOff>0</xdr:rowOff>
                  </from>
                  <to>
                    <xdr:col>1</xdr:col>
                    <xdr:colOff>2324100</xdr:colOff>
                    <xdr:row>16</xdr:row>
                    <xdr:rowOff>228600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1</xdr:col>
                    <xdr:colOff>371475</xdr:colOff>
                    <xdr:row>17</xdr:row>
                    <xdr:rowOff>0</xdr:rowOff>
                  </from>
                  <to>
                    <xdr:col>1</xdr:col>
                    <xdr:colOff>2324100</xdr:colOff>
                    <xdr:row>17</xdr:row>
                    <xdr:rowOff>228600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1</xdr:col>
                    <xdr:colOff>371475</xdr:colOff>
                    <xdr:row>18</xdr:row>
                    <xdr:rowOff>0</xdr:rowOff>
                  </from>
                  <to>
                    <xdr:col>1</xdr:col>
                    <xdr:colOff>2324100</xdr:colOff>
                    <xdr:row>18</xdr:row>
                    <xdr:rowOff>228600</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1</xdr:col>
                    <xdr:colOff>371475</xdr:colOff>
                    <xdr:row>19</xdr:row>
                    <xdr:rowOff>0</xdr:rowOff>
                  </from>
                  <to>
                    <xdr:col>1</xdr:col>
                    <xdr:colOff>2324100</xdr:colOff>
                    <xdr:row>19</xdr:row>
                    <xdr:rowOff>228600</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1</xdr:col>
                    <xdr:colOff>371475</xdr:colOff>
                    <xdr:row>20</xdr:row>
                    <xdr:rowOff>0</xdr:rowOff>
                  </from>
                  <to>
                    <xdr:col>1</xdr:col>
                    <xdr:colOff>2324100</xdr:colOff>
                    <xdr:row>20</xdr:row>
                    <xdr:rowOff>228600</xdr:rowOff>
                  </to>
                </anchor>
              </controlPr>
            </control>
          </mc:Choice>
        </mc:AlternateContent>
        <mc:AlternateContent xmlns:mc="http://schemas.openxmlformats.org/markup-compatibility/2006">
          <mc:Choice Requires="x14">
            <control shapeId="11283" r:id="rId22" name="Check Box 19">
              <controlPr defaultSize="0" autoFill="0" autoLine="0" autoPict="0">
                <anchor moveWithCells="1">
                  <from>
                    <xdr:col>1</xdr:col>
                    <xdr:colOff>371475</xdr:colOff>
                    <xdr:row>20</xdr:row>
                    <xdr:rowOff>238125</xdr:rowOff>
                  </from>
                  <to>
                    <xdr:col>1</xdr:col>
                    <xdr:colOff>2324100</xdr:colOff>
                    <xdr:row>21</xdr:row>
                    <xdr:rowOff>219075</xdr:rowOff>
                  </to>
                </anchor>
              </controlPr>
            </control>
          </mc:Choice>
        </mc:AlternateContent>
        <mc:AlternateContent xmlns:mc="http://schemas.openxmlformats.org/markup-compatibility/2006">
          <mc:Choice Requires="x14">
            <control shapeId="11284" r:id="rId23" name="Check Box 20">
              <controlPr defaultSize="0" autoFill="0" autoLine="0" autoPict="0">
                <anchor moveWithCells="1">
                  <from>
                    <xdr:col>1</xdr:col>
                    <xdr:colOff>371475</xdr:colOff>
                    <xdr:row>21</xdr:row>
                    <xdr:rowOff>238125</xdr:rowOff>
                  </from>
                  <to>
                    <xdr:col>1</xdr:col>
                    <xdr:colOff>2324100</xdr:colOff>
                    <xdr:row>22</xdr:row>
                    <xdr:rowOff>219075</xdr:rowOff>
                  </to>
                </anchor>
              </controlPr>
            </control>
          </mc:Choice>
        </mc:AlternateContent>
        <mc:AlternateContent xmlns:mc="http://schemas.openxmlformats.org/markup-compatibility/2006">
          <mc:Choice Requires="x14">
            <control shapeId="11285" r:id="rId24" name="Check Box 21">
              <controlPr defaultSize="0" autoFill="0" autoLine="0" autoPict="0">
                <anchor moveWithCells="1">
                  <from>
                    <xdr:col>1</xdr:col>
                    <xdr:colOff>371475</xdr:colOff>
                    <xdr:row>22</xdr:row>
                    <xdr:rowOff>238125</xdr:rowOff>
                  </from>
                  <to>
                    <xdr:col>1</xdr:col>
                    <xdr:colOff>2324100</xdr:colOff>
                    <xdr:row>23</xdr:row>
                    <xdr:rowOff>219075</xdr:rowOff>
                  </to>
                </anchor>
              </controlPr>
            </control>
          </mc:Choice>
        </mc:AlternateContent>
        <mc:AlternateContent xmlns:mc="http://schemas.openxmlformats.org/markup-compatibility/2006">
          <mc:Choice Requires="x14">
            <control shapeId="11286" r:id="rId25" name="Check Box 22">
              <controlPr defaultSize="0" autoFill="0" autoLine="0" autoPict="0">
                <anchor moveWithCells="1">
                  <from>
                    <xdr:col>1</xdr:col>
                    <xdr:colOff>276225</xdr:colOff>
                    <xdr:row>26</xdr:row>
                    <xdr:rowOff>219075</xdr:rowOff>
                  </from>
                  <to>
                    <xdr:col>4</xdr:col>
                    <xdr:colOff>142875</xdr:colOff>
                    <xdr:row>27</xdr:row>
                    <xdr:rowOff>219075</xdr:rowOff>
                  </to>
                </anchor>
              </controlPr>
            </control>
          </mc:Choice>
        </mc:AlternateContent>
        <mc:AlternateContent xmlns:mc="http://schemas.openxmlformats.org/markup-compatibility/2006">
          <mc:Choice Requires="x14">
            <control shapeId="11287" r:id="rId26" name="Check Box 23">
              <controlPr defaultSize="0" autoFill="0" autoLine="0" autoPict="0">
                <anchor moveWithCells="1">
                  <from>
                    <xdr:col>1</xdr:col>
                    <xdr:colOff>266700</xdr:colOff>
                    <xdr:row>27</xdr:row>
                    <xdr:rowOff>190500</xdr:rowOff>
                  </from>
                  <to>
                    <xdr:col>4</xdr:col>
                    <xdr:colOff>142875</xdr:colOff>
                    <xdr:row>28</xdr:row>
                    <xdr:rowOff>190500</xdr:rowOff>
                  </to>
                </anchor>
              </controlPr>
            </control>
          </mc:Choice>
        </mc:AlternateContent>
        <mc:AlternateContent xmlns:mc="http://schemas.openxmlformats.org/markup-compatibility/2006">
          <mc:Choice Requires="x14">
            <control shapeId="11288" r:id="rId27" name="Check Box 24">
              <controlPr defaultSize="0" autoFill="0" autoLine="0" autoPict="0">
                <anchor moveWithCells="1">
                  <from>
                    <xdr:col>1</xdr:col>
                    <xdr:colOff>266700</xdr:colOff>
                    <xdr:row>28</xdr:row>
                    <xdr:rowOff>190500</xdr:rowOff>
                  </from>
                  <to>
                    <xdr:col>4</xdr:col>
                    <xdr:colOff>142875</xdr:colOff>
                    <xdr:row>29</xdr:row>
                    <xdr:rowOff>190500</xdr:rowOff>
                  </to>
                </anchor>
              </controlPr>
            </control>
          </mc:Choice>
        </mc:AlternateContent>
        <mc:AlternateContent xmlns:mc="http://schemas.openxmlformats.org/markup-compatibility/2006">
          <mc:Choice Requires="x14">
            <control shapeId="11289" r:id="rId28" name="Check Box 25">
              <controlPr defaultSize="0" autoFill="0" autoLine="0" autoPict="0">
                <anchor moveWithCells="1">
                  <from>
                    <xdr:col>1</xdr:col>
                    <xdr:colOff>266700</xdr:colOff>
                    <xdr:row>29</xdr:row>
                    <xdr:rowOff>190500</xdr:rowOff>
                  </from>
                  <to>
                    <xdr:col>4</xdr:col>
                    <xdr:colOff>142875</xdr:colOff>
                    <xdr:row>30</xdr:row>
                    <xdr:rowOff>190500</xdr:rowOff>
                  </to>
                </anchor>
              </controlPr>
            </control>
          </mc:Choice>
        </mc:AlternateContent>
        <mc:AlternateContent xmlns:mc="http://schemas.openxmlformats.org/markup-compatibility/2006">
          <mc:Choice Requires="x14">
            <control shapeId="11290" r:id="rId29" name="Check Box 26">
              <controlPr defaultSize="0" autoFill="0" autoLine="0" autoPict="0">
                <anchor moveWithCells="1">
                  <from>
                    <xdr:col>1</xdr:col>
                    <xdr:colOff>266700</xdr:colOff>
                    <xdr:row>30</xdr:row>
                    <xdr:rowOff>180975</xdr:rowOff>
                  </from>
                  <to>
                    <xdr:col>4</xdr:col>
                    <xdr:colOff>142875</xdr:colOff>
                    <xdr:row>31</xdr:row>
                    <xdr:rowOff>190500</xdr:rowOff>
                  </to>
                </anchor>
              </controlPr>
            </control>
          </mc:Choice>
        </mc:AlternateContent>
        <mc:AlternateContent xmlns:mc="http://schemas.openxmlformats.org/markup-compatibility/2006">
          <mc:Choice Requires="x14">
            <control shapeId="11291" r:id="rId30" name="Check Box 27">
              <controlPr defaultSize="0" autoFill="0" autoLine="0" autoPict="0">
                <anchor moveWithCells="1">
                  <from>
                    <xdr:col>1</xdr:col>
                    <xdr:colOff>266700</xdr:colOff>
                    <xdr:row>31</xdr:row>
                    <xdr:rowOff>180975</xdr:rowOff>
                  </from>
                  <to>
                    <xdr:col>4</xdr:col>
                    <xdr:colOff>142875</xdr:colOff>
                    <xdr:row>32</xdr:row>
                    <xdr:rowOff>190500</xdr:rowOff>
                  </to>
                </anchor>
              </controlPr>
            </control>
          </mc:Choice>
        </mc:AlternateContent>
        <mc:AlternateContent xmlns:mc="http://schemas.openxmlformats.org/markup-compatibility/2006">
          <mc:Choice Requires="x14">
            <control shapeId="11292" r:id="rId31" name="Check Box 28">
              <controlPr defaultSize="0" autoFill="0" autoLine="0" autoPict="0">
                <anchor moveWithCells="1">
                  <from>
                    <xdr:col>1</xdr:col>
                    <xdr:colOff>266700</xdr:colOff>
                    <xdr:row>32</xdr:row>
                    <xdr:rowOff>180975</xdr:rowOff>
                  </from>
                  <to>
                    <xdr:col>4</xdr:col>
                    <xdr:colOff>142875</xdr:colOff>
                    <xdr:row>33</xdr:row>
                    <xdr:rowOff>190500</xdr:rowOff>
                  </to>
                </anchor>
              </controlPr>
            </control>
          </mc:Choice>
        </mc:AlternateContent>
        <mc:AlternateContent xmlns:mc="http://schemas.openxmlformats.org/markup-compatibility/2006">
          <mc:Choice Requires="x14">
            <control shapeId="11293" r:id="rId32" name="Option Button 29">
              <controlPr defaultSize="0" autoFill="0" autoLine="0" autoPict="0">
                <anchor moveWithCells="1">
                  <from>
                    <xdr:col>1</xdr:col>
                    <xdr:colOff>257175</xdr:colOff>
                    <xdr:row>35</xdr:row>
                    <xdr:rowOff>180975</xdr:rowOff>
                  </from>
                  <to>
                    <xdr:col>2</xdr:col>
                    <xdr:colOff>714375</xdr:colOff>
                    <xdr:row>36</xdr:row>
                    <xdr:rowOff>180975</xdr:rowOff>
                  </to>
                </anchor>
              </controlPr>
            </control>
          </mc:Choice>
        </mc:AlternateContent>
        <mc:AlternateContent xmlns:mc="http://schemas.openxmlformats.org/markup-compatibility/2006">
          <mc:Choice Requires="x14">
            <control shapeId="11294" r:id="rId33" name="Option Button 30">
              <controlPr defaultSize="0" autoFill="0" autoLine="0" autoPict="0">
                <anchor moveWithCells="1">
                  <from>
                    <xdr:col>1</xdr:col>
                    <xdr:colOff>257175</xdr:colOff>
                    <xdr:row>36</xdr:row>
                    <xdr:rowOff>180975</xdr:rowOff>
                  </from>
                  <to>
                    <xdr:col>2</xdr:col>
                    <xdr:colOff>714375</xdr:colOff>
                    <xdr:row>37</xdr:row>
                    <xdr:rowOff>180975</xdr:rowOff>
                  </to>
                </anchor>
              </controlPr>
            </control>
          </mc:Choice>
        </mc:AlternateContent>
        <mc:AlternateContent xmlns:mc="http://schemas.openxmlformats.org/markup-compatibility/2006">
          <mc:Choice Requires="x14">
            <control shapeId="11295" r:id="rId34" name="Option Button 31">
              <controlPr defaultSize="0" autoFill="0" autoLine="0" autoPict="0">
                <anchor moveWithCells="1">
                  <from>
                    <xdr:col>1</xdr:col>
                    <xdr:colOff>295275</xdr:colOff>
                    <xdr:row>42</xdr:row>
                    <xdr:rowOff>219075</xdr:rowOff>
                  </from>
                  <to>
                    <xdr:col>2</xdr:col>
                    <xdr:colOff>752475</xdr:colOff>
                    <xdr:row>43</xdr:row>
                    <xdr:rowOff>219075</xdr:rowOff>
                  </to>
                </anchor>
              </controlPr>
            </control>
          </mc:Choice>
        </mc:AlternateContent>
        <mc:AlternateContent xmlns:mc="http://schemas.openxmlformats.org/markup-compatibility/2006">
          <mc:Choice Requires="x14">
            <control shapeId="11296" r:id="rId35" name="Option Button 32">
              <controlPr defaultSize="0" autoFill="0" autoLine="0" autoPict="0">
                <anchor moveWithCells="1">
                  <from>
                    <xdr:col>1</xdr:col>
                    <xdr:colOff>295275</xdr:colOff>
                    <xdr:row>43</xdr:row>
                    <xdr:rowOff>219075</xdr:rowOff>
                  </from>
                  <to>
                    <xdr:col>2</xdr:col>
                    <xdr:colOff>752475</xdr:colOff>
                    <xdr:row>44</xdr:row>
                    <xdr:rowOff>219075</xdr:rowOff>
                  </to>
                </anchor>
              </controlPr>
            </control>
          </mc:Choice>
        </mc:AlternateContent>
        <mc:AlternateContent xmlns:mc="http://schemas.openxmlformats.org/markup-compatibility/2006">
          <mc:Choice Requires="x14">
            <control shapeId="11297" r:id="rId36" name="Option Button 33">
              <controlPr defaultSize="0" autoFill="0" autoLine="0" autoPict="0">
                <anchor moveWithCells="1">
                  <from>
                    <xdr:col>1</xdr:col>
                    <xdr:colOff>304800</xdr:colOff>
                    <xdr:row>49</xdr:row>
                    <xdr:rowOff>0</xdr:rowOff>
                  </from>
                  <to>
                    <xdr:col>2</xdr:col>
                    <xdr:colOff>762000</xdr:colOff>
                    <xdr:row>50</xdr:row>
                    <xdr:rowOff>0</xdr:rowOff>
                  </to>
                </anchor>
              </controlPr>
            </control>
          </mc:Choice>
        </mc:AlternateContent>
        <mc:AlternateContent xmlns:mc="http://schemas.openxmlformats.org/markup-compatibility/2006">
          <mc:Choice Requires="x14">
            <control shapeId="11298" r:id="rId37" name="Option Button 34">
              <controlPr defaultSize="0" autoFill="0" autoLine="0" autoPict="0">
                <anchor moveWithCells="1">
                  <from>
                    <xdr:col>1</xdr:col>
                    <xdr:colOff>304800</xdr:colOff>
                    <xdr:row>50</xdr:row>
                    <xdr:rowOff>0</xdr:rowOff>
                  </from>
                  <to>
                    <xdr:col>2</xdr:col>
                    <xdr:colOff>762000</xdr:colOff>
                    <xdr:row>51</xdr:row>
                    <xdr:rowOff>0</xdr:rowOff>
                  </to>
                </anchor>
              </controlPr>
            </control>
          </mc:Choice>
        </mc:AlternateContent>
        <mc:AlternateContent xmlns:mc="http://schemas.openxmlformats.org/markup-compatibility/2006">
          <mc:Choice Requires="x14">
            <control shapeId="11299" r:id="rId38" name="Option Button 35">
              <controlPr defaultSize="0" autoFill="0" autoLine="0" autoPict="0">
                <anchor moveWithCells="1">
                  <from>
                    <xdr:col>1</xdr:col>
                    <xdr:colOff>333375</xdr:colOff>
                    <xdr:row>56</xdr:row>
                    <xdr:rowOff>238125</xdr:rowOff>
                  </from>
                  <to>
                    <xdr:col>2</xdr:col>
                    <xdr:colOff>790575</xdr:colOff>
                    <xdr:row>57</xdr:row>
                    <xdr:rowOff>238125</xdr:rowOff>
                  </to>
                </anchor>
              </controlPr>
            </control>
          </mc:Choice>
        </mc:AlternateContent>
        <mc:AlternateContent xmlns:mc="http://schemas.openxmlformats.org/markup-compatibility/2006">
          <mc:Choice Requires="x14">
            <control shapeId="11300" r:id="rId39" name="Option Button 36">
              <controlPr defaultSize="0" autoFill="0" autoLine="0" autoPict="0">
                <anchor moveWithCells="1">
                  <from>
                    <xdr:col>1</xdr:col>
                    <xdr:colOff>333375</xdr:colOff>
                    <xdr:row>57</xdr:row>
                    <xdr:rowOff>238125</xdr:rowOff>
                  </from>
                  <to>
                    <xdr:col>2</xdr:col>
                    <xdr:colOff>790575</xdr:colOff>
                    <xdr:row>58</xdr:row>
                    <xdr:rowOff>238125</xdr:rowOff>
                  </to>
                </anchor>
              </controlPr>
            </control>
          </mc:Choice>
        </mc:AlternateContent>
        <mc:AlternateContent xmlns:mc="http://schemas.openxmlformats.org/markup-compatibility/2006">
          <mc:Choice Requires="x14">
            <control shapeId="11301" r:id="rId40" name="Option Button 37">
              <controlPr defaultSize="0" autoFill="0" autoLine="0" autoPict="0">
                <anchor moveWithCells="1">
                  <from>
                    <xdr:col>2</xdr:col>
                    <xdr:colOff>0</xdr:colOff>
                    <xdr:row>59</xdr:row>
                    <xdr:rowOff>0</xdr:rowOff>
                  </from>
                  <to>
                    <xdr:col>5</xdr:col>
                    <xdr:colOff>600075</xdr:colOff>
                    <xdr:row>60</xdr:row>
                    <xdr:rowOff>0</xdr:rowOff>
                  </to>
                </anchor>
              </controlPr>
            </control>
          </mc:Choice>
        </mc:AlternateContent>
        <mc:AlternateContent xmlns:mc="http://schemas.openxmlformats.org/markup-compatibility/2006">
          <mc:Choice Requires="x14">
            <control shapeId="11302" r:id="rId41" name="Option Button 38">
              <controlPr defaultSize="0" autoFill="0" autoLine="0" autoPict="0">
                <anchor moveWithCells="1">
                  <from>
                    <xdr:col>2</xdr:col>
                    <xdr:colOff>0</xdr:colOff>
                    <xdr:row>60</xdr:row>
                    <xdr:rowOff>0</xdr:rowOff>
                  </from>
                  <to>
                    <xdr:col>5</xdr:col>
                    <xdr:colOff>600075</xdr:colOff>
                    <xdr:row>61</xdr:row>
                    <xdr:rowOff>0</xdr:rowOff>
                  </to>
                </anchor>
              </controlPr>
            </control>
          </mc:Choice>
        </mc:AlternateContent>
        <mc:AlternateContent xmlns:mc="http://schemas.openxmlformats.org/markup-compatibility/2006">
          <mc:Choice Requires="x14">
            <control shapeId="11303" r:id="rId42" name="Option Button 39">
              <controlPr defaultSize="0" autoFill="0" autoLine="0" autoPict="0">
                <anchor moveWithCells="1">
                  <from>
                    <xdr:col>2</xdr:col>
                    <xdr:colOff>0</xdr:colOff>
                    <xdr:row>64</xdr:row>
                    <xdr:rowOff>0</xdr:rowOff>
                  </from>
                  <to>
                    <xdr:col>5</xdr:col>
                    <xdr:colOff>600075</xdr:colOff>
                    <xdr:row>65</xdr:row>
                    <xdr:rowOff>0</xdr:rowOff>
                  </to>
                </anchor>
              </controlPr>
            </control>
          </mc:Choice>
        </mc:AlternateContent>
        <mc:AlternateContent xmlns:mc="http://schemas.openxmlformats.org/markup-compatibility/2006">
          <mc:Choice Requires="x14">
            <control shapeId="11304" r:id="rId43" name="Option Button 40">
              <controlPr defaultSize="0" autoFill="0" autoLine="0" autoPict="0">
                <anchor moveWithCells="1">
                  <from>
                    <xdr:col>2</xdr:col>
                    <xdr:colOff>0</xdr:colOff>
                    <xdr:row>65</xdr:row>
                    <xdr:rowOff>0</xdr:rowOff>
                  </from>
                  <to>
                    <xdr:col>5</xdr:col>
                    <xdr:colOff>600075</xdr:colOff>
                    <xdr:row>66</xdr:row>
                    <xdr:rowOff>0</xdr:rowOff>
                  </to>
                </anchor>
              </controlPr>
            </control>
          </mc:Choice>
        </mc:AlternateContent>
        <mc:AlternateContent xmlns:mc="http://schemas.openxmlformats.org/markup-compatibility/2006">
          <mc:Choice Requires="x14">
            <control shapeId="11305" r:id="rId44" name="Option Button 41">
              <controlPr defaultSize="0" autoFill="0" autoLine="0" autoPict="0">
                <anchor moveWithCells="1">
                  <from>
                    <xdr:col>2</xdr:col>
                    <xdr:colOff>390525</xdr:colOff>
                    <xdr:row>73</xdr:row>
                    <xdr:rowOff>0</xdr:rowOff>
                  </from>
                  <to>
                    <xdr:col>2</xdr:col>
                    <xdr:colOff>676275</xdr:colOff>
                    <xdr:row>74</xdr:row>
                    <xdr:rowOff>0</xdr:rowOff>
                  </to>
                </anchor>
              </controlPr>
            </control>
          </mc:Choice>
        </mc:AlternateContent>
        <mc:AlternateContent xmlns:mc="http://schemas.openxmlformats.org/markup-compatibility/2006">
          <mc:Choice Requires="x14">
            <control shapeId="11306" r:id="rId45" name="Option Button 42">
              <controlPr defaultSize="0" autoFill="0" autoLine="0" autoPict="0">
                <anchor moveWithCells="1">
                  <from>
                    <xdr:col>2</xdr:col>
                    <xdr:colOff>0</xdr:colOff>
                    <xdr:row>98</xdr:row>
                    <xdr:rowOff>238125</xdr:rowOff>
                  </from>
                  <to>
                    <xdr:col>5</xdr:col>
                    <xdr:colOff>600075</xdr:colOff>
                    <xdr:row>99</xdr:row>
                    <xdr:rowOff>238125</xdr:rowOff>
                  </to>
                </anchor>
              </controlPr>
            </control>
          </mc:Choice>
        </mc:AlternateContent>
        <mc:AlternateContent xmlns:mc="http://schemas.openxmlformats.org/markup-compatibility/2006">
          <mc:Choice Requires="x14">
            <control shapeId="11307" r:id="rId46" name="Option Button 43">
              <controlPr defaultSize="0" autoFill="0" autoLine="0" autoPict="0">
                <anchor moveWithCells="1">
                  <from>
                    <xdr:col>2</xdr:col>
                    <xdr:colOff>0</xdr:colOff>
                    <xdr:row>99</xdr:row>
                    <xdr:rowOff>238125</xdr:rowOff>
                  </from>
                  <to>
                    <xdr:col>5</xdr:col>
                    <xdr:colOff>600075</xdr:colOff>
                    <xdr:row>100</xdr:row>
                    <xdr:rowOff>238125</xdr:rowOff>
                  </to>
                </anchor>
              </controlPr>
            </control>
          </mc:Choice>
        </mc:AlternateContent>
        <mc:AlternateContent xmlns:mc="http://schemas.openxmlformats.org/markup-compatibility/2006">
          <mc:Choice Requires="x14">
            <control shapeId="11308" r:id="rId47" name="Option Button 44">
              <controlPr defaultSize="0" autoFill="0" autoLine="0" autoPict="0">
                <anchor moveWithCells="1">
                  <from>
                    <xdr:col>2</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11309" r:id="rId48" name="Option Button 45">
              <controlPr defaultSize="0" autoFill="0" autoLine="0" autoPict="0">
                <anchor moveWithCells="1">
                  <from>
                    <xdr:col>2</xdr:col>
                    <xdr:colOff>9525</xdr:colOff>
                    <xdr:row>103</xdr:row>
                    <xdr:rowOff>0</xdr:rowOff>
                  </from>
                  <to>
                    <xdr:col>5</xdr:col>
                    <xdr:colOff>600075</xdr:colOff>
                    <xdr:row>104</xdr:row>
                    <xdr:rowOff>0</xdr:rowOff>
                  </to>
                </anchor>
              </controlPr>
            </control>
          </mc:Choice>
        </mc:AlternateContent>
        <mc:AlternateContent xmlns:mc="http://schemas.openxmlformats.org/markup-compatibility/2006">
          <mc:Choice Requires="x14">
            <control shapeId="11310" r:id="rId49" name="Option Button 46">
              <controlPr defaultSize="0" autoFill="0" autoLine="0" autoPict="0">
                <anchor moveWithCells="1">
                  <from>
                    <xdr:col>2</xdr:col>
                    <xdr:colOff>9525</xdr:colOff>
                    <xdr:row>104</xdr:row>
                    <xdr:rowOff>0</xdr:rowOff>
                  </from>
                  <to>
                    <xdr:col>5</xdr:col>
                    <xdr:colOff>600075</xdr:colOff>
                    <xdr:row>105</xdr:row>
                    <xdr:rowOff>0</xdr:rowOff>
                  </to>
                </anchor>
              </controlPr>
            </control>
          </mc:Choice>
        </mc:AlternateContent>
        <mc:AlternateContent xmlns:mc="http://schemas.openxmlformats.org/markup-compatibility/2006">
          <mc:Choice Requires="x14">
            <control shapeId="11311" r:id="rId50" name="Group Box 47">
              <controlPr defaultSize="0" autoFill="0" autoPict="0">
                <anchor moveWithCells="1">
                  <from>
                    <xdr:col>1</xdr:col>
                    <xdr:colOff>0</xdr:colOff>
                    <xdr:row>34</xdr:row>
                    <xdr:rowOff>0</xdr:rowOff>
                  </from>
                  <to>
                    <xdr:col>6</xdr:col>
                    <xdr:colOff>847725</xdr:colOff>
                    <xdr:row>38</xdr:row>
                    <xdr:rowOff>0</xdr:rowOff>
                  </to>
                </anchor>
              </controlPr>
            </control>
          </mc:Choice>
        </mc:AlternateContent>
        <mc:AlternateContent xmlns:mc="http://schemas.openxmlformats.org/markup-compatibility/2006">
          <mc:Choice Requires="x14">
            <control shapeId="11312" r:id="rId51" name="Group Box 48">
              <controlPr defaultSize="0" autoFill="0" autoPict="0">
                <anchor moveWithCells="1">
                  <from>
                    <xdr:col>1</xdr:col>
                    <xdr:colOff>0</xdr:colOff>
                    <xdr:row>38</xdr:row>
                    <xdr:rowOff>0</xdr:rowOff>
                  </from>
                  <to>
                    <xdr:col>7</xdr:col>
                    <xdr:colOff>762000</xdr:colOff>
                    <xdr:row>45</xdr:row>
                    <xdr:rowOff>0</xdr:rowOff>
                  </to>
                </anchor>
              </controlPr>
            </control>
          </mc:Choice>
        </mc:AlternateContent>
        <mc:AlternateContent xmlns:mc="http://schemas.openxmlformats.org/markup-compatibility/2006">
          <mc:Choice Requires="x14">
            <control shapeId="11313" r:id="rId52" name="Group Box 49">
              <controlPr defaultSize="0" autoFill="0" autoPict="0">
                <anchor moveWithCells="1">
                  <from>
                    <xdr:col>1</xdr:col>
                    <xdr:colOff>0</xdr:colOff>
                    <xdr:row>45</xdr:row>
                    <xdr:rowOff>0</xdr:rowOff>
                  </from>
                  <to>
                    <xdr:col>7</xdr:col>
                    <xdr:colOff>762000</xdr:colOff>
                    <xdr:row>51</xdr:row>
                    <xdr:rowOff>0</xdr:rowOff>
                  </to>
                </anchor>
              </controlPr>
            </control>
          </mc:Choice>
        </mc:AlternateContent>
        <mc:AlternateContent xmlns:mc="http://schemas.openxmlformats.org/markup-compatibility/2006">
          <mc:Choice Requires="x14">
            <control shapeId="11314" r:id="rId53" name="Group Box 50">
              <controlPr defaultSize="0" autoFill="0" autoPict="0">
                <anchor moveWithCells="1">
                  <from>
                    <xdr:col>1</xdr:col>
                    <xdr:colOff>0</xdr:colOff>
                    <xdr:row>51</xdr:row>
                    <xdr:rowOff>0</xdr:rowOff>
                  </from>
                  <to>
                    <xdr:col>7</xdr:col>
                    <xdr:colOff>762000</xdr:colOff>
                    <xdr:row>59</xdr:row>
                    <xdr:rowOff>0</xdr:rowOff>
                  </to>
                </anchor>
              </controlPr>
            </control>
          </mc:Choice>
        </mc:AlternateContent>
        <mc:AlternateContent xmlns:mc="http://schemas.openxmlformats.org/markup-compatibility/2006">
          <mc:Choice Requires="x14">
            <control shapeId="11315" r:id="rId54" name="Group Box 51">
              <controlPr defaultSize="0" autoFill="0" autoPict="0">
                <anchor moveWithCells="1">
                  <from>
                    <xdr:col>1</xdr:col>
                    <xdr:colOff>0</xdr:colOff>
                    <xdr:row>59</xdr:row>
                    <xdr:rowOff>0</xdr:rowOff>
                  </from>
                  <to>
                    <xdr:col>7</xdr:col>
                    <xdr:colOff>762000</xdr:colOff>
                    <xdr:row>62</xdr:row>
                    <xdr:rowOff>0</xdr:rowOff>
                  </to>
                </anchor>
              </controlPr>
            </control>
          </mc:Choice>
        </mc:AlternateContent>
        <mc:AlternateContent xmlns:mc="http://schemas.openxmlformats.org/markup-compatibility/2006">
          <mc:Choice Requires="x14">
            <control shapeId="11316" r:id="rId55" name="Group Box 52">
              <controlPr defaultSize="0" autoFill="0" autoPict="0">
                <anchor moveWithCells="1">
                  <from>
                    <xdr:col>1</xdr:col>
                    <xdr:colOff>0</xdr:colOff>
                    <xdr:row>64</xdr:row>
                    <xdr:rowOff>0</xdr:rowOff>
                  </from>
                  <to>
                    <xdr:col>7</xdr:col>
                    <xdr:colOff>762000</xdr:colOff>
                    <xdr:row>67</xdr:row>
                    <xdr:rowOff>0</xdr:rowOff>
                  </to>
                </anchor>
              </controlPr>
            </control>
          </mc:Choice>
        </mc:AlternateContent>
        <mc:AlternateContent xmlns:mc="http://schemas.openxmlformats.org/markup-compatibility/2006">
          <mc:Choice Requires="x14">
            <control shapeId="11317" r:id="rId56" name="Option Button 53">
              <controlPr defaultSize="0" autoFill="0" autoLine="0" autoPict="0">
                <anchor moveWithCells="1">
                  <from>
                    <xdr:col>2</xdr:col>
                    <xdr:colOff>390525</xdr:colOff>
                    <xdr:row>74</xdr:row>
                    <xdr:rowOff>0</xdr:rowOff>
                  </from>
                  <to>
                    <xdr:col>2</xdr:col>
                    <xdr:colOff>657225</xdr:colOff>
                    <xdr:row>75</xdr:row>
                    <xdr:rowOff>0</xdr:rowOff>
                  </to>
                </anchor>
              </controlPr>
            </control>
          </mc:Choice>
        </mc:AlternateContent>
        <mc:AlternateContent xmlns:mc="http://schemas.openxmlformats.org/markup-compatibility/2006">
          <mc:Choice Requires="x14">
            <control shapeId="11318" r:id="rId57" name="Option Button 54">
              <controlPr defaultSize="0" autoFill="0" autoLine="0" autoPict="0">
                <anchor moveWithCells="1">
                  <from>
                    <xdr:col>2</xdr:col>
                    <xdr:colOff>390525</xdr:colOff>
                    <xdr:row>75</xdr:row>
                    <xdr:rowOff>0</xdr:rowOff>
                  </from>
                  <to>
                    <xdr:col>2</xdr:col>
                    <xdr:colOff>657225</xdr:colOff>
                    <xdr:row>76</xdr:row>
                    <xdr:rowOff>0</xdr:rowOff>
                  </to>
                </anchor>
              </controlPr>
            </control>
          </mc:Choice>
        </mc:AlternateContent>
        <mc:AlternateContent xmlns:mc="http://schemas.openxmlformats.org/markup-compatibility/2006">
          <mc:Choice Requires="x14">
            <control shapeId="11319" r:id="rId58" name="Option Button 55">
              <controlPr defaultSize="0" autoFill="0" autoLine="0" autoPict="0">
                <anchor moveWithCells="1">
                  <from>
                    <xdr:col>2</xdr:col>
                    <xdr:colOff>390525</xdr:colOff>
                    <xdr:row>76</xdr:row>
                    <xdr:rowOff>0</xdr:rowOff>
                  </from>
                  <to>
                    <xdr:col>2</xdr:col>
                    <xdr:colOff>657225</xdr:colOff>
                    <xdr:row>77</xdr:row>
                    <xdr:rowOff>0</xdr:rowOff>
                  </to>
                </anchor>
              </controlPr>
            </control>
          </mc:Choice>
        </mc:AlternateContent>
        <mc:AlternateContent xmlns:mc="http://schemas.openxmlformats.org/markup-compatibility/2006">
          <mc:Choice Requires="x14">
            <control shapeId="11320" r:id="rId59" name="Option Button 56">
              <controlPr defaultSize="0" autoFill="0" autoLine="0" autoPict="0">
                <anchor moveWithCells="1">
                  <from>
                    <xdr:col>2</xdr:col>
                    <xdr:colOff>390525</xdr:colOff>
                    <xdr:row>77</xdr:row>
                    <xdr:rowOff>0</xdr:rowOff>
                  </from>
                  <to>
                    <xdr:col>2</xdr:col>
                    <xdr:colOff>657225</xdr:colOff>
                    <xdr:row>78</xdr:row>
                    <xdr:rowOff>0</xdr:rowOff>
                  </to>
                </anchor>
              </controlPr>
            </control>
          </mc:Choice>
        </mc:AlternateContent>
        <mc:AlternateContent xmlns:mc="http://schemas.openxmlformats.org/markup-compatibility/2006">
          <mc:Choice Requires="x14">
            <control shapeId="11321" r:id="rId60" name="Option Button 57">
              <controlPr defaultSize="0" autoFill="0" autoLine="0" autoPict="0">
                <anchor moveWithCells="1">
                  <from>
                    <xdr:col>2</xdr:col>
                    <xdr:colOff>390525</xdr:colOff>
                    <xdr:row>78</xdr:row>
                    <xdr:rowOff>0</xdr:rowOff>
                  </from>
                  <to>
                    <xdr:col>2</xdr:col>
                    <xdr:colOff>657225</xdr:colOff>
                    <xdr:row>79</xdr:row>
                    <xdr:rowOff>0</xdr:rowOff>
                  </to>
                </anchor>
              </controlPr>
            </control>
          </mc:Choice>
        </mc:AlternateContent>
        <mc:AlternateContent xmlns:mc="http://schemas.openxmlformats.org/markup-compatibility/2006">
          <mc:Choice Requires="x14">
            <control shapeId="11322" r:id="rId61" name="Option Button 58">
              <controlPr defaultSize="0" autoFill="0" autoLine="0" autoPict="0">
                <anchor moveWithCells="1">
                  <from>
                    <xdr:col>2</xdr:col>
                    <xdr:colOff>390525</xdr:colOff>
                    <xdr:row>79</xdr:row>
                    <xdr:rowOff>0</xdr:rowOff>
                  </from>
                  <to>
                    <xdr:col>2</xdr:col>
                    <xdr:colOff>657225</xdr:colOff>
                    <xdr:row>80</xdr:row>
                    <xdr:rowOff>0</xdr:rowOff>
                  </to>
                </anchor>
              </controlPr>
            </control>
          </mc:Choice>
        </mc:AlternateContent>
        <mc:AlternateContent xmlns:mc="http://schemas.openxmlformats.org/markup-compatibility/2006">
          <mc:Choice Requires="x14">
            <control shapeId="11323" r:id="rId62" name="Option Button 59">
              <controlPr defaultSize="0" autoFill="0" autoLine="0" autoPict="0">
                <anchor moveWithCells="1">
                  <from>
                    <xdr:col>2</xdr:col>
                    <xdr:colOff>390525</xdr:colOff>
                    <xdr:row>80</xdr:row>
                    <xdr:rowOff>0</xdr:rowOff>
                  </from>
                  <to>
                    <xdr:col>2</xdr:col>
                    <xdr:colOff>657225</xdr:colOff>
                    <xdr:row>81</xdr:row>
                    <xdr:rowOff>0</xdr:rowOff>
                  </to>
                </anchor>
              </controlPr>
            </control>
          </mc:Choice>
        </mc:AlternateContent>
        <mc:AlternateContent xmlns:mc="http://schemas.openxmlformats.org/markup-compatibility/2006">
          <mc:Choice Requires="x14">
            <control shapeId="11324" r:id="rId63" name="Option Button 60">
              <controlPr defaultSize="0" autoFill="0" autoLine="0" autoPict="0">
                <anchor moveWithCells="1">
                  <from>
                    <xdr:col>2</xdr:col>
                    <xdr:colOff>390525</xdr:colOff>
                    <xdr:row>81</xdr:row>
                    <xdr:rowOff>0</xdr:rowOff>
                  </from>
                  <to>
                    <xdr:col>2</xdr:col>
                    <xdr:colOff>657225</xdr:colOff>
                    <xdr:row>82</xdr:row>
                    <xdr:rowOff>0</xdr:rowOff>
                  </to>
                </anchor>
              </controlPr>
            </control>
          </mc:Choice>
        </mc:AlternateContent>
        <mc:AlternateContent xmlns:mc="http://schemas.openxmlformats.org/markup-compatibility/2006">
          <mc:Choice Requires="x14">
            <control shapeId="11325" r:id="rId64" name="Option Button 61">
              <controlPr defaultSize="0" autoFill="0" autoLine="0" autoPict="0">
                <anchor moveWithCells="1">
                  <from>
                    <xdr:col>2</xdr:col>
                    <xdr:colOff>390525</xdr:colOff>
                    <xdr:row>82</xdr:row>
                    <xdr:rowOff>0</xdr:rowOff>
                  </from>
                  <to>
                    <xdr:col>2</xdr:col>
                    <xdr:colOff>657225</xdr:colOff>
                    <xdr:row>83</xdr:row>
                    <xdr:rowOff>0</xdr:rowOff>
                  </to>
                </anchor>
              </controlPr>
            </control>
          </mc:Choice>
        </mc:AlternateContent>
        <mc:AlternateContent xmlns:mc="http://schemas.openxmlformats.org/markup-compatibility/2006">
          <mc:Choice Requires="x14">
            <control shapeId="11326" r:id="rId65" name="Option Button 62">
              <controlPr defaultSize="0" autoFill="0" autoLine="0" autoPict="0">
                <anchor moveWithCells="1">
                  <from>
                    <xdr:col>2</xdr:col>
                    <xdr:colOff>390525</xdr:colOff>
                    <xdr:row>83</xdr:row>
                    <xdr:rowOff>0</xdr:rowOff>
                  </from>
                  <to>
                    <xdr:col>2</xdr:col>
                    <xdr:colOff>657225</xdr:colOff>
                    <xdr:row>84</xdr:row>
                    <xdr:rowOff>0</xdr:rowOff>
                  </to>
                </anchor>
              </controlPr>
            </control>
          </mc:Choice>
        </mc:AlternateContent>
        <mc:AlternateContent xmlns:mc="http://schemas.openxmlformats.org/markup-compatibility/2006">
          <mc:Choice Requires="x14">
            <control shapeId="11327" r:id="rId66" name="Option Button 63">
              <controlPr defaultSize="0" autoFill="0" autoLine="0" autoPict="0">
                <anchor moveWithCells="1">
                  <from>
                    <xdr:col>2</xdr:col>
                    <xdr:colOff>390525</xdr:colOff>
                    <xdr:row>84</xdr:row>
                    <xdr:rowOff>0</xdr:rowOff>
                  </from>
                  <to>
                    <xdr:col>2</xdr:col>
                    <xdr:colOff>657225</xdr:colOff>
                    <xdr:row>85</xdr:row>
                    <xdr:rowOff>0</xdr:rowOff>
                  </to>
                </anchor>
              </controlPr>
            </control>
          </mc:Choice>
        </mc:AlternateContent>
        <mc:AlternateContent xmlns:mc="http://schemas.openxmlformats.org/markup-compatibility/2006">
          <mc:Choice Requires="x14">
            <control shapeId="11328" r:id="rId67" name="Option Button 64">
              <controlPr defaultSize="0" autoFill="0" autoLine="0" autoPict="0">
                <anchor moveWithCells="1">
                  <from>
                    <xdr:col>3</xdr:col>
                    <xdr:colOff>381000</xdr:colOff>
                    <xdr:row>73</xdr:row>
                    <xdr:rowOff>0</xdr:rowOff>
                  </from>
                  <to>
                    <xdr:col>3</xdr:col>
                    <xdr:colOff>657225</xdr:colOff>
                    <xdr:row>74</xdr:row>
                    <xdr:rowOff>0</xdr:rowOff>
                  </to>
                </anchor>
              </controlPr>
            </control>
          </mc:Choice>
        </mc:AlternateContent>
        <mc:AlternateContent xmlns:mc="http://schemas.openxmlformats.org/markup-compatibility/2006">
          <mc:Choice Requires="x14">
            <control shapeId="11329" r:id="rId68" name="Option Button 65">
              <controlPr defaultSize="0" autoFill="0" autoLine="0" autoPict="0">
                <anchor moveWithCells="1">
                  <from>
                    <xdr:col>3</xdr:col>
                    <xdr:colOff>381000</xdr:colOff>
                    <xdr:row>74</xdr:row>
                    <xdr:rowOff>0</xdr:rowOff>
                  </from>
                  <to>
                    <xdr:col>3</xdr:col>
                    <xdr:colOff>647700</xdr:colOff>
                    <xdr:row>75</xdr:row>
                    <xdr:rowOff>0</xdr:rowOff>
                  </to>
                </anchor>
              </controlPr>
            </control>
          </mc:Choice>
        </mc:AlternateContent>
        <mc:AlternateContent xmlns:mc="http://schemas.openxmlformats.org/markup-compatibility/2006">
          <mc:Choice Requires="x14">
            <control shapeId="11330" r:id="rId69" name="Option Button 66">
              <controlPr defaultSize="0" autoFill="0" autoLine="0" autoPict="0">
                <anchor moveWithCells="1">
                  <from>
                    <xdr:col>3</xdr:col>
                    <xdr:colOff>381000</xdr:colOff>
                    <xdr:row>75</xdr:row>
                    <xdr:rowOff>0</xdr:rowOff>
                  </from>
                  <to>
                    <xdr:col>3</xdr:col>
                    <xdr:colOff>647700</xdr:colOff>
                    <xdr:row>76</xdr:row>
                    <xdr:rowOff>0</xdr:rowOff>
                  </to>
                </anchor>
              </controlPr>
            </control>
          </mc:Choice>
        </mc:AlternateContent>
        <mc:AlternateContent xmlns:mc="http://schemas.openxmlformats.org/markup-compatibility/2006">
          <mc:Choice Requires="x14">
            <control shapeId="11331" r:id="rId70" name="Option Button 67">
              <controlPr defaultSize="0" autoFill="0" autoLine="0" autoPict="0">
                <anchor moveWithCells="1">
                  <from>
                    <xdr:col>3</xdr:col>
                    <xdr:colOff>381000</xdr:colOff>
                    <xdr:row>76</xdr:row>
                    <xdr:rowOff>0</xdr:rowOff>
                  </from>
                  <to>
                    <xdr:col>3</xdr:col>
                    <xdr:colOff>647700</xdr:colOff>
                    <xdr:row>77</xdr:row>
                    <xdr:rowOff>0</xdr:rowOff>
                  </to>
                </anchor>
              </controlPr>
            </control>
          </mc:Choice>
        </mc:AlternateContent>
        <mc:AlternateContent xmlns:mc="http://schemas.openxmlformats.org/markup-compatibility/2006">
          <mc:Choice Requires="x14">
            <control shapeId="11332" r:id="rId71" name="Option Button 68">
              <controlPr defaultSize="0" autoFill="0" autoLine="0" autoPict="0">
                <anchor moveWithCells="1">
                  <from>
                    <xdr:col>3</xdr:col>
                    <xdr:colOff>381000</xdr:colOff>
                    <xdr:row>77</xdr:row>
                    <xdr:rowOff>0</xdr:rowOff>
                  </from>
                  <to>
                    <xdr:col>3</xdr:col>
                    <xdr:colOff>647700</xdr:colOff>
                    <xdr:row>78</xdr:row>
                    <xdr:rowOff>0</xdr:rowOff>
                  </to>
                </anchor>
              </controlPr>
            </control>
          </mc:Choice>
        </mc:AlternateContent>
        <mc:AlternateContent xmlns:mc="http://schemas.openxmlformats.org/markup-compatibility/2006">
          <mc:Choice Requires="x14">
            <control shapeId="11333" r:id="rId72" name="Option Button 69">
              <controlPr defaultSize="0" autoFill="0" autoLine="0" autoPict="0">
                <anchor moveWithCells="1">
                  <from>
                    <xdr:col>3</xdr:col>
                    <xdr:colOff>381000</xdr:colOff>
                    <xdr:row>78</xdr:row>
                    <xdr:rowOff>0</xdr:rowOff>
                  </from>
                  <to>
                    <xdr:col>3</xdr:col>
                    <xdr:colOff>647700</xdr:colOff>
                    <xdr:row>79</xdr:row>
                    <xdr:rowOff>0</xdr:rowOff>
                  </to>
                </anchor>
              </controlPr>
            </control>
          </mc:Choice>
        </mc:AlternateContent>
        <mc:AlternateContent xmlns:mc="http://schemas.openxmlformats.org/markup-compatibility/2006">
          <mc:Choice Requires="x14">
            <control shapeId="11334" r:id="rId73" name="Option Button 70">
              <controlPr defaultSize="0" autoFill="0" autoLine="0" autoPict="0">
                <anchor moveWithCells="1">
                  <from>
                    <xdr:col>3</xdr:col>
                    <xdr:colOff>381000</xdr:colOff>
                    <xdr:row>79</xdr:row>
                    <xdr:rowOff>0</xdr:rowOff>
                  </from>
                  <to>
                    <xdr:col>3</xdr:col>
                    <xdr:colOff>647700</xdr:colOff>
                    <xdr:row>80</xdr:row>
                    <xdr:rowOff>0</xdr:rowOff>
                  </to>
                </anchor>
              </controlPr>
            </control>
          </mc:Choice>
        </mc:AlternateContent>
        <mc:AlternateContent xmlns:mc="http://schemas.openxmlformats.org/markup-compatibility/2006">
          <mc:Choice Requires="x14">
            <control shapeId="11335" r:id="rId74" name="Option Button 71">
              <controlPr defaultSize="0" autoFill="0" autoLine="0" autoPict="0">
                <anchor moveWithCells="1">
                  <from>
                    <xdr:col>3</xdr:col>
                    <xdr:colOff>381000</xdr:colOff>
                    <xdr:row>80</xdr:row>
                    <xdr:rowOff>0</xdr:rowOff>
                  </from>
                  <to>
                    <xdr:col>3</xdr:col>
                    <xdr:colOff>647700</xdr:colOff>
                    <xdr:row>81</xdr:row>
                    <xdr:rowOff>0</xdr:rowOff>
                  </to>
                </anchor>
              </controlPr>
            </control>
          </mc:Choice>
        </mc:AlternateContent>
        <mc:AlternateContent xmlns:mc="http://schemas.openxmlformats.org/markup-compatibility/2006">
          <mc:Choice Requires="x14">
            <control shapeId="11336" r:id="rId75" name="Option Button 72">
              <controlPr defaultSize="0" autoFill="0" autoLine="0" autoPict="0">
                <anchor moveWithCells="1">
                  <from>
                    <xdr:col>3</xdr:col>
                    <xdr:colOff>381000</xdr:colOff>
                    <xdr:row>81</xdr:row>
                    <xdr:rowOff>0</xdr:rowOff>
                  </from>
                  <to>
                    <xdr:col>3</xdr:col>
                    <xdr:colOff>647700</xdr:colOff>
                    <xdr:row>82</xdr:row>
                    <xdr:rowOff>0</xdr:rowOff>
                  </to>
                </anchor>
              </controlPr>
            </control>
          </mc:Choice>
        </mc:AlternateContent>
        <mc:AlternateContent xmlns:mc="http://schemas.openxmlformats.org/markup-compatibility/2006">
          <mc:Choice Requires="x14">
            <control shapeId="11337" r:id="rId76" name="Option Button 73">
              <controlPr defaultSize="0" autoFill="0" autoLine="0" autoPict="0">
                <anchor moveWithCells="1">
                  <from>
                    <xdr:col>3</xdr:col>
                    <xdr:colOff>381000</xdr:colOff>
                    <xdr:row>82</xdr:row>
                    <xdr:rowOff>0</xdr:rowOff>
                  </from>
                  <to>
                    <xdr:col>3</xdr:col>
                    <xdr:colOff>647700</xdr:colOff>
                    <xdr:row>83</xdr:row>
                    <xdr:rowOff>0</xdr:rowOff>
                  </to>
                </anchor>
              </controlPr>
            </control>
          </mc:Choice>
        </mc:AlternateContent>
        <mc:AlternateContent xmlns:mc="http://schemas.openxmlformats.org/markup-compatibility/2006">
          <mc:Choice Requires="x14">
            <control shapeId="11338" r:id="rId77" name="Option Button 74">
              <controlPr defaultSize="0" autoFill="0" autoLine="0" autoPict="0">
                <anchor moveWithCells="1">
                  <from>
                    <xdr:col>3</xdr:col>
                    <xdr:colOff>381000</xdr:colOff>
                    <xdr:row>83</xdr:row>
                    <xdr:rowOff>0</xdr:rowOff>
                  </from>
                  <to>
                    <xdr:col>3</xdr:col>
                    <xdr:colOff>647700</xdr:colOff>
                    <xdr:row>84</xdr:row>
                    <xdr:rowOff>0</xdr:rowOff>
                  </to>
                </anchor>
              </controlPr>
            </control>
          </mc:Choice>
        </mc:AlternateContent>
        <mc:AlternateContent xmlns:mc="http://schemas.openxmlformats.org/markup-compatibility/2006">
          <mc:Choice Requires="x14">
            <control shapeId="11339" r:id="rId78" name="Option Button 75">
              <controlPr defaultSize="0" autoFill="0" autoLine="0" autoPict="0">
                <anchor moveWithCells="1">
                  <from>
                    <xdr:col>3</xdr:col>
                    <xdr:colOff>381000</xdr:colOff>
                    <xdr:row>84</xdr:row>
                    <xdr:rowOff>0</xdr:rowOff>
                  </from>
                  <to>
                    <xdr:col>3</xdr:col>
                    <xdr:colOff>647700</xdr:colOff>
                    <xdr:row>85</xdr:row>
                    <xdr:rowOff>0</xdr:rowOff>
                  </to>
                </anchor>
              </controlPr>
            </control>
          </mc:Choice>
        </mc:AlternateContent>
        <mc:AlternateContent xmlns:mc="http://schemas.openxmlformats.org/markup-compatibility/2006">
          <mc:Choice Requires="x14">
            <control shapeId="11340" r:id="rId79" name="Option Button 76">
              <controlPr defaultSize="0" autoFill="0" autoLine="0" autoPict="0">
                <anchor moveWithCells="1">
                  <from>
                    <xdr:col>4</xdr:col>
                    <xdr:colOff>371475</xdr:colOff>
                    <xdr:row>73</xdr:row>
                    <xdr:rowOff>28575</xdr:rowOff>
                  </from>
                  <to>
                    <xdr:col>4</xdr:col>
                    <xdr:colOff>638175</xdr:colOff>
                    <xdr:row>73</xdr:row>
                    <xdr:rowOff>219075</xdr:rowOff>
                  </to>
                </anchor>
              </controlPr>
            </control>
          </mc:Choice>
        </mc:AlternateContent>
        <mc:AlternateContent xmlns:mc="http://schemas.openxmlformats.org/markup-compatibility/2006">
          <mc:Choice Requires="x14">
            <control shapeId="11341" r:id="rId80" name="Option Button 77">
              <controlPr defaultSize="0" autoFill="0" autoLine="0" autoPict="0">
                <anchor moveWithCells="1">
                  <from>
                    <xdr:col>4</xdr:col>
                    <xdr:colOff>371475</xdr:colOff>
                    <xdr:row>74</xdr:row>
                    <xdr:rowOff>28575</xdr:rowOff>
                  </from>
                  <to>
                    <xdr:col>4</xdr:col>
                    <xdr:colOff>638175</xdr:colOff>
                    <xdr:row>74</xdr:row>
                    <xdr:rowOff>219075</xdr:rowOff>
                  </to>
                </anchor>
              </controlPr>
            </control>
          </mc:Choice>
        </mc:AlternateContent>
        <mc:AlternateContent xmlns:mc="http://schemas.openxmlformats.org/markup-compatibility/2006">
          <mc:Choice Requires="x14">
            <control shapeId="11342" r:id="rId81" name="Option Button 78">
              <controlPr defaultSize="0" autoFill="0" autoLine="0" autoPict="0">
                <anchor moveWithCells="1">
                  <from>
                    <xdr:col>4</xdr:col>
                    <xdr:colOff>371475</xdr:colOff>
                    <xdr:row>75</xdr:row>
                    <xdr:rowOff>28575</xdr:rowOff>
                  </from>
                  <to>
                    <xdr:col>4</xdr:col>
                    <xdr:colOff>638175</xdr:colOff>
                    <xdr:row>75</xdr:row>
                    <xdr:rowOff>219075</xdr:rowOff>
                  </to>
                </anchor>
              </controlPr>
            </control>
          </mc:Choice>
        </mc:AlternateContent>
        <mc:AlternateContent xmlns:mc="http://schemas.openxmlformats.org/markup-compatibility/2006">
          <mc:Choice Requires="x14">
            <control shapeId="11343" r:id="rId82" name="Option Button 79">
              <controlPr defaultSize="0" autoFill="0" autoLine="0" autoPict="0">
                <anchor moveWithCells="1">
                  <from>
                    <xdr:col>4</xdr:col>
                    <xdr:colOff>371475</xdr:colOff>
                    <xdr:row>76</xdr:row>
                    <xdr:rowOff>28575</xdr:rowOff>
                  </from>
                  <to>
                    <xdr:col>4</xdr:col>
                    <xdr:colOff>638175</xdr:colOff>
                    <xdr:row>76</xdr:row>
                    <xdr:rowOff>219075</xdr:rowOff>
                  </to>
                </anchor>
              </controlPr>
            </control>
          </mc:Choice>
        </mc:AlternateContent>
        <mc:AlternateContent xmlns:mc="http://schemas.openxmlformats.org/markup-compatibility/2006">
          <mc:Choice Requires="x14">
            <control shapeId="11344" r:id="rId83" name="Option Button 80">
              <controlPr defaultSize="0" autoFill="0" autoLine="0" autoPict="0">
                <anchor moveWithCells="1">
                  <from>
                    <xdr:col>4</xdr:col>
                    <xdr:colOff>371475</xdr:colOff>
                    <xdr:row>77</xdr:row>
                    <xdr:rowOff>28575</xdr:rowOff>
                  </from>
                  <to>
                    <xdr:col>4</xdr:col>
                    <xdr:colOff>638175</xdr:colOff>
                    <xdr:row>77</xdr:row>
                    <xdr:rowOff>219075</xdr:rowOff>
                  </to>
                </anchor>
              </controlPr>
            </control>
          </mc:Choice>
        </mc:AlternateContent>
        <mc:AlternateContent xmlns:mc="http://schemas.openxmlformats.org/markup-compatibility/2006">
          <mc:Choice Requires="x14">
            <control shapeId="11345" r:id="rId84" name="Option Button 81">
              <controlPr defaultSize="0" autoFill="0" autoLine="0" autoPict="0">
                <anchor moveWithCells="1">
                  <from>
                    <xdr:col>4</xdr:col>
                    <xdr:colOff>371475</xdr:colOff>
                    <xdr:row>78</xdr:row>
                    <xdr:rowOff>28575</xdr:rowOff>
                  </from>
                  <to>
                    <xdr:col>4</xdr:col>
                    <xdr:colOff>638175</xdr:colOff>
                    <xdr:row>78</xdr:row>
                    <xdr:rowOff>219075</xdr:rowOff>
                  </to>
                </anchor>
              </controlPr>
            </control>
          </mc:Choice>
        </mc:AlternateContent>
        <mc:AlternateContent xmlns:mc="http://schemas.openxmlformats.org/markup-compatibility/2006">
          <mc:Choice Requires="x14">
            <control shapeId="11346" r:id="rId85" name="Option Button 82">
              <controlPr defaultSize="0" autoFill="0" autoLine="0" autoPict="0">
                <anchor moveWithCells="1">
                  <from>
                    <xdr:col>4</xdr:col>
                    <xdr:colOff>371475</xdr:colOff>
                    <xdr:row>79</xdr:row>
                    <xdr:rowOff>28575</xdr:rowOff>
                  </from>
                  <to>
                    <xdr:col>4</xdr:col>
                    <xdr:colOff>638175</xdr:colOff>
                    <xdr:row>79</xdr:row>
                    <xdr:rowOff>219075</xdr:rowOff>
                  </to>
                </anchor>
              </controlPr>
            </control>
          </mc:Choice>
        </mc:AlternateContent>
        <mc:AlternateContent xmlns:mc="http://schemas.openxmlformats.org/markup-compatibility/2006">
          <mc:Choice Requires="x14">
            <control shapeId="11347" r:id="rId86" name="Option Button 83">
              <controlPr defaultSize="0" autoFill="0" autoLine="0" autoPict="0">
                <anchor moveWithCells="1">
                  <from>
                    <xdr:col>4</xdr:col>
                    <xdr:colOff>371475</xdr:colOff>
                    <xdr:row>80</xdr:row>
                    <xdr:rowOff>28575</xdr:rowOff>
                  </from>
                  <to>
                    <xdr:col>4</xdr:col>
                    <xdr:colOff>638175</xdr:colOff>
                    <xdr:row>80</xdr:row>
                    <xdr:rowOff>219075</xdr:rowOff>
                  </to>
                </anchor>
              </controlPr>
            </control>
          </mc:Choice>
        </mc:AlternateContent>
        <mc:AlternateContent xmlns:mc="http://schemas.openxmlformats.org/markup-compatibility/2006">
          <mc:Choice Requires="x14">
            <control shapeId="11348" r:id="rId87" name="Option Button 84">
              <controlPr defaultSize="0" autoFill="0" autoLine="0" autoPict="0">
                <anchor moveWithCells="1">
                  <from>
                    <xdr:col>4</xdr:col>
                    <xdr:colOff>371475</xdr:colOff>
                    <xdr:row>81</xdr:row>
                    <xdr:rowOff>28575</xdr:rowOff>
                  </from>
                  <to>
                    <xdr:col>4</xdr:col>
                    <xdr:colOff>638175</xdr:colOff>
                    <xdr:row>81</xdr:row>
                    <xdr:rowOff>219075</xdr:rowOff>
                  </to>
                </anchor>
              </controlPr>
            </control>
          </mc:Choice>
        </mc:AlternateContent>
        <mc:AlternateContent xmlns:mc="http://schemas.openxmlformats.org/markup-compatibility/2006">
          <mc:Choice Requires="x14">
            <control shapeId="11349" r:id="rId88" name="Option Button 85">
              <controlPr defaultSize="0" autoFill="0" autoLine="0" autoPict="0">
                <anchor moveWithCells="1">
                  <from>
                    <xdr:col>4</xdr:col>
                    <xdr:colOff>371475</xdr:colOff>
                    <xdr:row>82</xdr:row>
                    <xdr:rowOff>28575</xdr:rowOff>
                  </from>
                  <to>
                    <xdr:col>4</xdr:col>
                    <xdr:colOff>638175</xdr:colOff>
                    <xdr:row>82</xdr:row>
                    <xdr:rowOff>219075</xdr:rowOff>
                  </to>
                </anchor>
              </controlPr>
            </control>
          </mc:Choice>
        </mc:AlternateContent>
        <mc:AlternateContent xmlns:mc="http://schemas.openxmlformats.org/markup-compatibility/2006">
          <mc:Choice Requires="x14">
            <control shapeId="11350" r:id="rId89" name="Option Button 86">
              <controlPr defaultSize="0" autoFill="0" autoLine="0" autoPict="0">
                <anchor moveWithCells="1">
                  <from>
                    <xdr:col>4</xdr:col>
                    <xdr:colOff>371475</xdr:colOff>
                    <xdr:row>83</xdr:row>
                    <xdr:rowOff>28575</xdr:rowOff>
                  </from>
                  <to>
                    <xdr:col>4</xdr:col>
                    <xdr:colOff>638175</xdr:colOff>
                    <xdr:row>83</xdr:row>
                    <xdr:rowOff>219075</xdr:rowOff>
                  </to>
                </anchor>
              </controlPr>
            </control>
          </mc:Choice>
        </mc:AlternateContent>
        <mc:AlternateContent xmlns:mc="http://schemas.openxmlformats.org/markup-compatibility/2006">
          <mc:Choice Requires="x14">
            <control shapeId="11351" r:id="rId90" name="Option Button 87">
              <controlPr defaultSize="0" autoFill="0" autoLine="0" autoPict="0">
                <anchor moveWithCells="1">
                  <from>
                    <xdr:col>4</xdr:col>
                    <xdr:colOff>371475</xdr:colOff>
                    <xdr:row>84</xdr:row>
                    <xdr:rowOff>28575</xdr:rowOff>
                  </from>
                  <to>
                    <xdr:col>4</xdr:col>
                    <xdr:colOff>638175</xdr:colOff>
                    <xdr:row>84</xdr:row>
                    <xdr:rowOff>219075</xdr:rowOff>
                  </to>
                </anchor>
              </controlPr>
            </control>
          </mc:Choice>
        </mc:AlternateContent>
        <mc:AlternateContent xmlns:mc="http://schemas.openxmlformats.org/markup-compatibility/2006">
          <mc:Choice Requires="x14">
            <control shapeId="11352" r:id="rId91" name="Group Box 88">
              <controlPr defaultSize="0" autoFill="0" autoPict="0">
                <anchor moveWithCells="1">
                  <from>
                    <xdr:col>1</xdr:col>
                    <xdr:colOff>0</xdr:colOff>
                    <xdr:row>73</xdr:row>
                    <xdr:rowOff>0</xdr:rowOff>
                  </from>
                  <to>
                    <xdr:col>5</xdr:col>
                    <xdr:colOff>762000</xdr:colOff>
                    <xdr:row>74</xdr:row>
                    <xdr:rowOff>0</xdr:rowOff>
                  </to>
                </anchor>
              </controlPr>
            </control>
          </mc:Choice>
        </mc:AlternateContent>
        <mc:AlternateContent xmlns:mc="http://schemas.openxmlformats.org/markup-compatibility/2006">
          <mc:Choice Requires="x14">
            <control shapeId="11353" r:id="rId92" name="Group Box 89">
              <controlPr defaultSize="0" autoFill="0" autoPict="0">
                <anchor moveWithCells="1">
                  <from>
                    <xdr:col>1</xdr:col>
                    <xdr:colOff>0</xdr:colOff>
                    <xdr:row>74</xdr:row>
                    <xdr:rowOff>0</xdr:rowOff>
                  </from>
                  <to>
                    <xdr:col>5</xdr:col>
                    <xdr:colOff>762000</xdr:colOff>
                    <xdr:row>75</xdr:row>
                    <xdr:rowOff>0</xdr:rowOff>
                  </to>
                </anchor>
              </controlPr>
            </control>
          </mc:Choice>
        </mc:AlternateContent>
        <mc:AlternateContent xmlns:mc="http://schemas.openxmlformats.org/markup-compatibility/2006">
          <mc:Choice Requires="x14">
            <control shapeId="11354" r:id="rId93" name="Group Box 90">
              <controlPr defaultSize="0" autoFill="0" autoPict="0">
                <anchor moveWithCells="1">
                  <from>
                    <xdr:col>1</xdr:col>
                    <xdr:colOff>0</xdr:colOff>
                    <xdr:row>75</xdr:row>
                    <xdr:rowOff>0</xdr:rowOff>
                  </from>
                  <to>
                    <xdr:col>5</xdr:col>
                    <xdr:colOff>762000</xdr:colOff>
                    <xdr:row>76</xdr:row>
                    <xdr:rowOff>0</xdr:rowOff>
                  </to>
                </anchor>
              </controlPr>
            </control>
          </mc:Choice>
        </mc:AlternateContent>
        <mc:AlternateContent xmlns:mc="http://schemas.openxmlformats.org/markup-compatibility/2006">
          <mc:Choice Requires="x14">
            <control shapeId="11355" r:id="rId94" name="Group Box 91">
              <controlPr defaultSize="0" autoFill="0" autoPict="0">
                <anchor moveWithCells="1">
                  <from>
                    <xdr:col>1</xdr:col>
                    <xdr:colOff>0</xdr:colOff>
                    <xdr:row>76</xdr:row>
                    <xdr:rowOff>0</xdr:rowOff>
                  </from>
                  <to>
                    <xdr:col>5</xdr:col>
                    <xdr:colOff>762000</xdr:colOff>
                    <xdr:row>77</xdr:row>
                    <xdr:rowOff>0</xdr:rowOff>
                  </to>
                </anchor>
              </controlPr>
            </control>
          </mc:Choice>
        </mc:AlternateContent>
        <mc:AlternateContent xmlns:mc="http://schemas.openxmlformats.org/markup-compatibility/2006">
          <mc:Choice Requires="x14">
            <control shapeId="11356" r:id="rId95" name="Group Box 92">
              <controlPr defaultSize="0" autoFill="0" autoPict="0">
                <anchor moveWithCells="1">
                  <from>
                    <xdr:col>1</xdr:col>
                    <xdr:colOff>0</xdr:colOff>
                    <xdr:row>77</xdr:row>
                    <xdr:rowOff>0</xdr:rowOff>
                  </from>
                  <to>
                    <xdr:col>5</xdr:col>
                    <xdr:colOff>762000</xdr:colOff>
                    <xdr:row>78</xdr:row>
                    <xdr:rowOff>0</xdr:rowOff>
                  </to>
                </anchor>
              </controlPr>
            </control>
          </mc:Choice>
        </mc:AlternateContent>
        <mc:AlternateContent xmlns:mc="http://schemas.openxmlformats.org/markup-compatibility/2006">
          <mc:Choice Requires="x14">
            <control shapeId="11357" r:id="rId96" name="Group Box 93">
              <controlPr defaultSize="0" autoFill="0" autoPict="0">
                <anchor moveWithCells="1">
                  <from>
                    <xdr:col>1</xdr:col>
                    <xdr:colOff>0</xdr:colOff>
                    <xdr:row>78</xdr:row>
                    <xdr:rowOff>0</xdr:rowOff>
                  </from>
                  <to>
                    <xdr:col>5</xdr:col>
                    <xdr:colOff>762000</xdr:colOff>
                    <xdr:row>79</xdr:row>
                    <xdr:rowOff>0</xdr:rowOff>
                  </to>
                </anchor>
              </controlPr>
            </control>
          </mc:Choice>
        </mc:AlternateContent>
        <mc:AlternateContent xmlns:mc="http://schemas.openxmlformats.org/markup-compatibility/2006">
          <mc:Choice Requires="x14">
            <control shapeId="11358" r:id="rId97" name="Group Box 94">
              <controlPr defaultSize="0" autoFill="0" autoPict="0">
                <anchor moveWithCells="1">
                  <from>
                    <xdr:col>1</xdr:col>
                    <xdr:colOff>0</xdr:colOff>
                    <xdr:row>79</xdr:row>
                    <xdr:rowOff>0</xdr:rowOff>
                  </from>
                  <to>
                    <xdr:col>5</xdr:col>
                    <xdr:colOff>762000</xdr:colOff>
                    <xdr:row>80</xdr:row>
                    <xdr:rowOff>0</xdr:rowOff>
                  </to>
                </anchor>
              </controlPr>
            </control>
          </mc:Choice>
        </mc:AlternateContent>
        <mc:AlternateContent xmlns:mc="http://schemas.openxmlformats.org/markup-compatibility/2006">
          <mc:Choice Requires="x14">
            <control shapeId="11359" r:id="rId98" name="Group Box 95">
              <controlPr defaultSize="0" autoFill="0" autoPict="0">
                <anchor moveWithCells="1">
                  <from>
                    <xdr:col>1</xdr:col>
                    <xdr:colOff>0</xdr:colOff>
                    <xdr:row>80</xdr:row>
                    <xdr:rowOff>0</xdr:rowOff>
                  </from>
                  <to>
                    <xdr:col>5</xdr:col>
                    <xdr:colOff>762000</xdr:colOff>
                    <xdr:row>81</xdr:row>
                    <xdr:rowOff>0</xdr:rowOff>
                  </to>
                </anchor>
              </controlPr>
            </control>
          </mc:Choice>
        </mc:AlternateContent>
        <mc:AlternateContent xmlns:mc="http://schemas.openxmlformats.org/markup-compatibility/2006">
          <mc:Choice Requires="x14">
            <control shapeId="11360" r:id="rId99" name="Group Box 96">
              <controlPr defaultSize="0" autoFill="0" autoPict="0">
                <anchor moveWithCells="1">
                  <from>
                    <xdr:col>1</xdr:col>
                    <xdr:colOff>0</xdr:colOff>
                    <xdr:row>81</xdr:row>
                    <xdr:rowOff>0</xdr:rowOff>
                  </from>
                  <to>
                    <xdr:col>5</xdr:col>
                    <xdr:colOff>762000</xdr:colOff>
                    <xdr:row>82</xdr:row>
                    <xdr:rowOff>0</xdr:rowOff>
                  </to>
                </anchor>
              </controlPr>
            </control>
          </mc:Choice>
        </mc:AlternateContent>
        <mc:AlternateContent xmlns:mc="http://schemas.openxmlformats.org/markup-compatibility/2006">
          <mc:Choice Requires="x14">
            <control shapeId="11361" r:id="rId100" name="Group Box 97">
              <controlPr defaultSize="0" autoFill="0" autoPict="0">
                <anchor moveWithCells="1">
                  <from>
                    <xdr:col>1</xdr:col>
                    <xdr:colOff>0</xdr:colOff>
                    <xdr:row>82</xdr:row>
                    <xdr:rowOff>0</xdr:rowOff>
                  </from>
                  <to>
                    <xdr:col>5</xdr:col>
                    <xdr:colOff>762000</xdr:colOff>
                    <xdr:row>83</xdr:row>
                    <xdr:rowOff>0</xdr:rowOff>
                  </to>
                </anchor>
              </controlPr>
            </control>
          </mc:Choice>
        </mc:AlternateContent>
        <mc:AlternateContent xmlns:mc="http://schemas.openxmlformats.org/markup-compatibility/2006">
          <mc:Choice Requires="x14">
            <control shapeId="11362" r:id="rId101" name="Group Box 98">
              <controlPr defaultSize="0" autoFill="0" autoPict="0">
                <anchor moveWithCells="1">
                  <from>
                    <xdr:col>1</xdr:col>
                    <xdr:colOff>0</xdr:colOff>
                    <xdr:row>83</xdr:row>
                    <xdr:rowOff>0</xdr:rowOff>
                  </from>
                  <to>
                    <xdr:col>5</xdr:col>
                    <xdr:colOff>762000</xdr:colOff>
                    <xdr:row>84</xdr:row>
                    <xdr:rowOff>0</xdr:rowOff>
                  </to>
                </anchor>
              </controlPr>
            </control>
          </mc:Choice>
        </mc:AlternateContent>
        <mc:AlternateContent xmlns:mc="http://schemas.openxmlformats.org/markup-compatibility/2006">
          <mc:Choice Requires="x14">
            <control shapeId="11363" r:id="rId102" name="Group Box 99">
              <controlPr defaultSize="0" autoFill="0" autoPict="0">
                <anchor moveWithCells="1">
                  <from>
                    <xdr:col>1</xdr:col>
                    <xdr:colOff>0</xdr:colOff>
                    <xdr:row>84</xdr:row>
                    <xdr:rowOff>0</xdr:rowOff>
                  </from>
                  <to>
                    <xdr:col>5</xdr:col>
                    <xdr:colOff>762000</xdr:colOff>
                    <xdr:row>85</xdr:row>
                    <xdr:rowOff>0</xdr:rowOff>
                  </to>
                </anchor>
              </controlPr>
            </control>
          </mc:Choice>
        </mc:AlternateContent>
        <mc:AlternateContent xmlns:mc="http://schemas.openxmlformats.org/markup-compatibility/2006">
          <mc:Choice Requires="x14">
            <control shapeId="11364" r:id="rId103" name="Option Button 100">
              <controlPr defaultSize="0" autoFill="0" autoLine="0" autoPict="0">
                <anchor moveWithCells="1">
                  <from>
                    <xdr:col>2</xdr:col>
                    <xdr:colOff>371475</xdr:colOff>
                    <xdr:row>87</xdr:row>
                    <xdr:rowOff>28575</xdr:rowOff>
                  </from>
                  <to>
                    <xdr:col>2</xdr:col>
                    <xdr:colOff>647700</xdr:colOff>
                    <xdr:row>87</xdr:row>
                    <xdr:rowOff>219075</xdr:rowOff>
                  </to>
                </anchor>
              </controlPr>
            </control>
          </mc:Choice>
        </mc:AlternateContent>
        <mc:AlternateContent xmlns:mc="http://schemas.openxmlformats.org/markup-compatibility/2006">
          <mc:Choice Requires="x14">
            <control shapeId="11365" r:id="rId104" name="Option Button 101">
              <controlPr defaultSize="0" autoFill="0" autoLine="0" autoPict="0">
                <anchor moveWithCells="1">
                  <from>
                    <xdr:col>2</xdr:col>
                    <xdr:colOff>371475</xdr:colOff>
                    <xdr:row>88</xdr:row>
                    <xdr:rowOff>28575</xdr:rowOff>
                  </from>
                  <to>
                    <xdr:col>2</xdr:col>
                    <xdr:colOff>638175</xdr:colOff>
                    <xdr:row>88</xdr:row>
                    <xdr:rowOff>219075</xdr:rowOff>
                  </to>
                </anchor>
              </controlPr>
            </control>
          </mc:Choice>
        </mc:AlternateContent>
        <mc:AlternateContent xmlns:mc="http://schemas.openxmlformats.org/markup-compatibility/2006">
          <mc:Choice Requires="x14">
            <control shapeId="11366" r:id="rId105" name="Option Button 102">
              <controlPr defaultSize="0" autoFill="0" autoLine="0" autoPict="0">
                <anchor moveWithCells="1">
                  <from>
                    <xdr:col>2</xdr:col>
                    <xdr:colOff>371475</xdr:colOff>
                    <xdr:row>89</xdr:row>
                    <xdr:rowOff>28575</xdr:rowOff>
                  </from>
                  <to>
                    <xdr:col>2</xdr:col>
                    <xdr:colOff>638175</xdr:colOff>
                    <xdr:row>89</xdr:row>
                    <xdr:rowOff>228600</xdr:rowOff>
                  </to>
                </anchor>
              </controlPr>
            </control>
          </mc:Choice>
        </mc:AlternateContent>
        <mc:AlternateContent xmlns:mc="http://schemas.openxmlformats.org/markup-compatibility/2006">
          <mc:Choice Requires="x14">
            <control shapeId="11367" r:id="rId106" name="Option Button 103">
              <controlPr defaultSize="0" autoFill="0" autoLine="0" autoPict="0">
                <anchor moveWithCells="1">
                  <from>
                    <xdr:col>2</xdr:col>
                    <xdr:colOff>371475</xdr:colOff>
                    <xdr:row>90</xdr:row>
                    <xdr:rowOff>38100</xdr:rowOff>
                  </from>
                  <to>
                    <xdr:col>2</xdr:col>
                    <xdr:colOff>638175</xdr:colOff>
                    <xdr:row>90</xdr:row>
                    <xdr:rowOff>219075</xdr:rowOff>
                  </to>
                </anchor>
              </controlPr>
            </control>
          </mc:Choice>
        </mc:AlternateContent>
        <mc:AlternateContent xmlns:mc="http://schemas.openxmlformats.org/markup-compatibility/2006">
          <mc:Choice Requires="x14">
            <control shapeId="11368" r:id="rId107" name="Option Button 104">
              <controlPr defaultSize="0" autoFill="0" autoLine="0" autoPict="0">
                <anchor moveWithCells="1">
                  <from>
                    <xdr:col>2</xdr:col>
                    <xdr:colOff>371475</xdr:colOff>
                    <xdr:row>91</xdr:row>
                    <xdr:rowOff>38100</xdr:rowOff>
                  </from>
                  <to>
                    <xdr:col>2</xdr:col>
                    <xdr:colOff>638175</xdr:colOff>
                    <xdr:row>91</xdr:row>
                    <xdr:rowOff>219075</xdr:rowOff>
                  </to>
                </anchor>
              </controlPr>
            </control>
          </mc:Choice>
        </mc:AlternateContent>
        <mc:AlternateContent xmlns:mc="http://schemas.openxmlformats.org/markup-compatibility/2006">
          <mc:Choice Requires="x14">
            <control shapeId="11369" r:id="rId108" name="Option Button 105">
              <controlPr defaultSize="0" autoFill="0" autoLine="0" autoPict="0">
                <anchor moveWithCells="1">
                  <from>
                    <xdr:col>2</xdr:col>
                    <xdr:colOff>371475</xdr:colOff>
                    <xdr:row>92</xdr:row>
                    <xdr:rowOff>38100</xdr:rowOff>
                  </from>
                  <to>
                    <xdr:col>2</xdr:col>
                    <xdr:colOff>638175</xdr:colOff>
                    <xdr:row>92</xdr:row>
                    <xdr:rowOff>219075</xdr:rowOff>
                  </to>
                </anchor>
              </controlPr>
            </control>
          </mc:Choice>
        </mc:AlternateContent>
        <mc:AlternateContent xmlns:mc="http://schemas.openxmlformats.org/markup-compatibility/2006">
          <mc:Choice Requires="x14">
            <control shapeId="11370" r:id="rId109" name="Option Button 106">
              <controlPr defaultSize="0" autoFill="0" autoLine="0" autoPict="0">
                <anchor moveWithCells="1">
                  <from>
                    <xdr:col>2</xdr:col>
                    <xdr:colOff>371475</xdr:colOff>
                    <xdr:row>93</xdr:row>
                    <xdr:rowOff>38100</xdr:rowOff>
                  </from>
                  <to>
                    <xdr:col>2</xdr:col>
                    <xdr:colOff>638175</xdr:colOff>
                    <xdr:row>93</xdr:row>
                    <xdr:rowOff>219075</xdr:rowOff>
                  </to>
                </anchor>
              </controlPr>
            </control>
          </mc:Choice>
        </mc:AlternateContent>
        <mc:AlternateContent xmlns:mc="http://schemas.openxmlformats.org/markup-compatibility/2006">
          <mc:Choice Requires="x14">
            <control shapeId="11371" r:id="rId110" name="Option Button 107">
              <controlPr defaultSize="0" autoFill="0" autoLine="0" autoPict="0">
                <anchor moveWithCells="1">
                  <from>
                    <xdr:col>2</xdr:col>
                    <xdr:colOff>371475</xdr:colOff>
                    <xdr:row>94</xdr:row>
                    <xdr:rowOff>38100</xdr:rowOff>
                  </from>
                  <to>
                    <xdr:col>2</xdr:col>
                    <xdr:colOff>638175</xdr:colOff>
                    <xdr:row>94</xdr:row>
                    <xdr:rowOff>219075</xdr:rowOff>
                  </to>
                </anchor>
              </controlPr>
            </control>
          </mc:Choice>
        </mc:AlternateContent>
        <mc:AlternateContent xmlns:mc="http://schemas.openxmlformats.org/markup-compatibility/2006">
          <mc:Choice Requires="x14">
            <control shapeId="11372" r:id="rId111" name="Option Button 108">
              <controlPr defaultSize="0" autoFill="0" autoLine="0" autoPict="0">
                <anchor moveWithCells="1">
                  <from>
                    <xdr:col>2</xdr:col>
                    <xdr:colOff>371475</xdr:colOff>
                    <xdr:row>95</xdr:row>
                    <xdr:rowOff>38100</xdr:rowOff>
                  </from>
                  <to>
                    <xdr:col>2</xdr:col>
                    <xdr:colOff>638175</xdr:colOff>
                    <xdr:row>95</xdr:row>
                    <xdr:rowOff>219075</xdr:rowOff>
                  </to>
                </anchor>
              </controlPr>
            </control>
          </mc:Choice>
        </mc:AlternateContent>
        <mc:AlternateContent xmlns:mc="http://schemas.openxmlformats.org/markup-compatibility/2006">
          <mc:Choice Requires="x14">
            <control shapeId="11373" r:id="rId112" name="Option Button 109">
              <controlPr defaultSize="0" autoFill="0" autoLine="0" autoPict="0">
                <anchor moveWithCells="1">
                  <from>
                    <xdr:col>2</xdr:col>
                    <xdr:colOff>371475</xdr:colOff>
                    <xdr:row>96</xdr:row>
                    <xdr:rowOff>38100</xdr:rowOff>
                  </from>
                  <to>
                    <xdr:col>2</xdr:col>
                    <xdr:colOff>638175</xdr:colOff>
                    <xdr:row>96</xdr:row>
                    <xdr:rowOff>219075</xdr:rowOff>
                  </to>
                </anchor>
              </controlPr>
            </control>
          </mc:Choice>
        </mc:AlternateContent>
        <mc:AlternateContent xmlns:mc="http://schemas.openxmlformats.org/markup-compatibility/2006">
          <mc:Choice Requires="x14">
            <control shapeId="11374" r:id="rId113" name="Option Button 110">
              <controlPr defaultSize="0" autoFill="0" autoLine="0" autoPict="0">
                <anchor moveWithCells="1">
                  <from>
                    <xdr:col>2</xdr:col>
                    <xdr:colOff>371475</xdr:colOff>
                    <xdr:row>97</xdr:row>
                    <xdr:rowOff>38100</xdr:rowOff>
                  </from>
                  <to>
                    <xdr:col>2</xdr:col>
                    <xdr:colOff>638175</xdr:colOff>
                    <xdr:row>97</xdr:row>
                    <xdr:rowOff>219075</xdr:rowOff>
                  </to>
                </anchor>
              </controlPr>
            </control>
          </mc:Choice>
        </mc:AlternateContent>
        <mc:AlternateContent xmlns:mc="http://schemas.openxmlformats.org/markup-compatibility/2006">
          <mc:Choice Requires="x14">
            <control shapeId="11375" r:id="rId114" name="Option Button 111">
              <controlPr defaultSize="0" autoFill="0" autoLine="0" autoPict="0">
                <anchor moveWithCells="1">
                  <from>
                    <xdr:col>2</xdr:col>
                    <xdr:colOff>371475</xdr:colOff>
                    <xdr:row>98</xdr:row>
                    <xdr:rowOff>38100</xdr:rowOff>
                  </from>
                  <to>
                    <xdr:col>2</xdr:col>
                    <xdr:colOff>638175</xdr:colOff>
                    <xdr:row>98</xdr:row>
                    <xdr:rowOff>219075</xdr:rowOff>
                  </to>
                </anchor>
              </controlPr>
            </control>
          </mc:Choice>
        </mc:AlternateContent>
        <mc:AlternateContent xmlns:mc="http://schemas.openxmlformats.org/markup-compatibility/2006">
          <mc:Choice Requires="x14">
            <control shapeId="11376" r:id="rId115" name="Option Button 112">
              <controlPr defaultSize="0" autoFill="0" autoLine="0" autoPict="0">
                <anchor moveWithCells="1">
                  <from>
                    <xdr:col>3</xdr:col>
                    <xdr:colOff>371475</xdr:colOff>
                    <xdr:row>87</xdr:row>
                    <xdr:rowOff>38100</xdr:rowOff>
                  </from>
                  <to>
                    <xdr:col>3</xdr:col>
                    <xdr:colOff>638175</xdr:colOff>
                    <xdr:row>87</xdr:row>
                    <xdr:rowOff>228600</xdr:rowOff>
                  </to>
                </anchor>
              </controlPr>
            </control>
          </mc:Choice>
        </mc:AlternateContent>
        <mc:AlternateContent xmlns:mc="http://schemas.openxmlformats.org/markup-compatibility/2006">
          <mc:Choice Requires="x14">
            <control shapeId="11377" r:id="rId116" name="Option Button 113">
              <controlPr defaultSize="0" autoFill="0" autoLine="0" autoPict="0">
                <anchor moveWithCells="1">
                  <from>
                    <xdr:col>3</xdr:col>
                    <xdr:colOff>371475</xdr:colOff>
                    <xdr:row>88</xdr:row>
                    <xdr:rowOff>38100</xdr:rowOff>
                  </from>
                  <to>
                    <xdr:col>3</xdr:col>
                    <xdr:colOff>638175</xdr:colOff>
                    <xdr:row>88</xdr:row>
                    <xdr:rowOff>228600</xdr:rowOff>
                  </to>
                </anchor>
              </controlPr>
            </control>
          </mc:Choice>
        </mc:AlternateContent>
        <mc:AlternateContent xmlns:mc="http://schemas.openxmlformats.org/markup-compatibility/2006">
          <mc:Choice Requires="x14">
            <control shapeId="11378" r:id="rId117" name="Option Button 114">
              <controlPr defaultSize="0" autoFill="0" autoLine="0" autoPict="0">
                <anchor moveWithCells="1">
                  <from>
                    <xdr:col>3</xdr:col>
                    <xdr:colOff>371475</xdr:colOff>
                    <xdr:row>89</xdr:row>
                    <xdr:rowOff>38100</xdr:rowOff>
                  </from>
                  <to>
                    <xdr:col>3</xdr:col>
                    <xdr:colOff>638175</xdr:colOff>
                    <xdr:row>89</xdr:row>
                    <xdr:rowOff>238125</xdr:rowOff>
                  </to>
                </anchor>
              </controlPr>
            </control>
          </mc:Choice>
        </mc:AlternateContent>
        <mc:AlternateContent xmlns:mc="http://schemas.openxmlformats.org/markup-compatibility/2006">
          <mc:Choice Requires="x14">
            <control shapeId="11379" r:id="rId118" name="Option Button 115">
              <controlPr defaultSize="0" autoFill="0" autoLine="0" autoPict="0">
                <anchor moveWithCells="1">
                  <from>
                    <xdr:col>3</xdr:col>
                    <xdr:colOff>371475</xdr:colOff>
                    <xdr:row>90</xdr:row>
                    <xdr:rowOff>47625</xdr:rowOff>
                  </from>
                  <to>
                    <xdr:col>3</xdr:col>
                    <xdr:colOff>638175</xdr:colOff>
                    <xdr:row>90</xdr:row>
                    <xdr:rowOff>228600</xdr:rowOff>
                  </to>
                </anchor>
              </controlPr>
            </control>
          </mc:Choice>
        </mc:AlternateContent>
        <mc:AlternateContent xmlns:mc="http://schemas.openxmlformats.org/markup-compatibility/2006">
          <mc:Choice Requires="x14">
            <control shapeId="11380" r:id="rId119" name="Option Button 116">
              <controlPr defaultSize="0" autoFill="0" autoLine="0" autoPict="0">
                <anchor moveWithCells="1">
                  <from>
                    <xdr:col>3</xdr:col>
                    <xdr:colOff>371475</xdr:colOff>
                    <xdr:row>91</xdr:row>
                    <xdr:rowOff>47625</xdr:rowOff>
                  </from>
                  <to>
                    <xdr:col>3</xdr:col>
                    <xdr:colOff>638175</xdr:colOff>
                    <xdr:row>91</xdr:row>
                    <xdr:rowOff>228600</xdr:rowOff>
                  </to>
                </anchor>
              </controlPr>
            </control>
          </mc:Choice>
        </mc:AlternateContent>
        <mc:AlternateContent xmlns:mc="http://schemas.openxmlformats.org/markup-compatibility/2006">
          <mc:Choice Requires="x14">
            <control shapeId="11381" r:id="rId120" name="Option Button 117">
              <controlPr defaultSize="0" autoFill="0" autoLine="0" autoPict="0">
                <anchor moveWithCells="1">
                  <from>
                    <xdr:col>3</xdr:col>
                    <xdr:colOff>371475</xdr:colOff>
                    <xdr:row>92</xdr:row>
                    <xdr:rowOff>47625</xdr:rowOff>
                  </from>
                  <to>
                    <xdr:col>3</xdr:col>
                    <xdr:colOff>638175</xdr:colOff>
                    <xdr:row>92</xdr:row>
                    <xdr:rowOff>228600</xdr:rowOff>
                  </to>
                </anchor>
              </controlPr>
            </control>
          </mc:Choice>
        </mc:AlternateContent>
        <mc:AlternateContent xmlns:mc="http://schemas.openxmlformats.org/markup-compatibility/2006">
          <mc:Choice Requires="x14">
            <control shapeId="11382" r:id="rId121" name="Option Button 118">
              <controlPr defaultSize="0" autoFill="0" autoLine="0" autoPict="0">
                <anchor moveWithCells="1">
                  <from>
                    <xdr:col>3</xdr:col>
                    <xdr:colOff>371475</xdr:colOff>
                    <xdr:row>93</xdr:row>
                    <xdr:rowOff>47625</xdr:rowOff>
                  </from>
                  <to>
                    <xdr:col>3</xdr:col>
                    <xdr:colOff>638175</xdr:colOff>
                    <xdr:row>93</xdr:row>
                    <xdr:rowOff>228600</xdr:rowOff>
                  </to>
                </anchor>
              </controlPr>
            </control>
          </mc:Choice>
        </mc:AlternateContent>
        <mc:AlternateContent xmlns:mc="http://schemas.openxmlformats.org/markup-compatibility/2006">
          <mc:Choice Requires="x14">
            <control shapeId="11383" r:id="rId122" name="Option Button 119">
              <controlPr defaultSize="0" autoFill="0" autoLine="0" autoPict="0">
                <anchor moveWithCells="1">
                  <from>
                    <xdr:col>3</xdr:col>
                    <xdr:colOff>371475</xdr:colOff>
                    <xdr:row>94</xdr:row>
                    <xdr:rowOff>47625</xdr:rowOff>
                  </from>
                  <to>
                    <xdr:col>3</xdr:col>
                    <xdr:colOff>638175</xdr:colOff>
                    <xdr:row>94</xdr:row>
                    <xdr:rowOff>228600</xdr:rowOff>
                  </to>
                </anchor>
              </controlPr>
            </control>
          </mc:Choice>
        </mc:AlternateContent>
        <mc:AlternateContent xmlns:mc="http://schemas.openxmlformats.org/markup-compatibility/2006">
          <mc:Choice Requires="x14">
            <control shapeId="11384" r:id="rId123" name="Option Button 120">
              <controlPr defaultSize="0" autoFill="0" autoLine="0" autoPict="0">
                <anchor moveWithCells="1">
                  <from>
                    <xdr:col>3</xdr:col>
                    <xdr:colOff>371475</xdr:colOff>
                    <xdr:row>95</xdr:row>
                    <xdr:rowOff>47625</xdr:rowOff>
                  </from>
                  <to>
                    <xdr:col>3</xdr:col>
                    <xdr:colOff>638175</xdr:colOff>
                    <xdr:row>95</xdr:row>
                    <xdr:rowOff>228600</xdr:rowOff>
                  </to>
                </anchor>
              </controlPr>
            </control>
          </mc:Choice>
        </mc:AlternateContent>
        <mc:AlternateContent xmlns:mc="http://schemas.openxmlformats.org/markup-compatibility/2006">
          <mc:Choice Requires="x14">
            <control shapeId="11385" r:id="rId124" name="Option Button 121">
              <controlPr defaultSize="0" autoFill="0" autoLine="0" autoPict="0">
                <anchor moveWithCells="1">
                  <from>
                    <xdr:col>3</xdr:col>
                    <xdr:colOff>371475</xdr:colOff>
                    <xdr:row>96</xdr:row>
                    <xdr:rowOff>47625</xdr:rowOff>
                  </from>
                  <to>
                    <xdr:col>3</xdr:col>
                    <xdr:colOff>638175</xdr:colOff>
                    <xdr:row>96</xdr:row>
                    <xdr:rowOff>228600</xdr:rowOff>
                  </to>
                </anchor>
              </controlPr>
            </control>
          </mc:Choice>
        </mc:AlternateContent>
        <mc:AlternateContent xmlns:mc="http://schemas.openxmlformats.org/markup-compatibility/2006">
          <mc:Choice Requires="x14">
            <control shapeId="11386" r:id="rId125" name="Option Button 122">
              <controlPr defaultSize="0" autoFill="0" autoLine="0" autoPict="0">
                <anchor moveWithCells="1">
                  <from>
                    <xdr:col>3</xdr:col>
                    <xdr:colOff>371475</xdr:colOff>
                    <xdr:row>97</xdr:row>
                    <xdr:rowOff>47625</xdr:rowOff>
                  </from>
                  <to>
                    <xdr:col>3</xdr:col>
                    <xdr:colOff>638175</xdr:colOff>
                    <xdr:row>97</xdr:row>
                    <xdr:rowOff>228600</xdr:rowOff>
                  </to>
                </anchor>
              </controlPr>
            </control>
          </mc:Choice>
        </mc:AlternateContent>
        <mc:AlternateContent xmlns:mc="http://schemas.openxmlformats.org/markup-compatibility/2006">
          <mc:Choice Requires="x14">
            <control shapeId="11387" r:id="rId126" name="Option Button 123">
              <controlPr defaultSize="0" autoFill="0" autoLine="0" autoPict="0">
                <anchor moveWithCells="1">
                  <from>
                    <xdr:col>3</xdr:col>
                    <xdr:colOff>371475</xdr:colOff>
                    <xdr:row>98</xdr:row>
                    <xdr:rowOff>47625</xdr:rowOff>
                  </from>
                  <to>
                    <xdr:col>3</xdr:col>
                    <xdr:colOff>638175</xdr:colOff>
                    <xdr:row>98</xdr:row>
                    <xdr:rowOff>228600</xdr:rowOff>
                  </to>
                </anchor>
              </controlPr>
            </control>
          </mc:Choice>
        </mc:AlternateContent>
        <mc:AlternateContent xmlns:mc="http://schemas.openxmlformats.org/markup-compatibility/2006">
          <mc:Choice Requires="x14">
            <control shapeId="11388" r:id="rId127" name="Option Button 124">
              <controlPr defaultSize="0" autoFill="0" autoLine="0" autoPict="0">
                <anchor moveWithCells="1">
                  <from>
                    <xdr:col>4</xdr:col>
                    <xdr:colOff>371475</xdr:colOff>
                    <xdr:row>87</xdr:row>
                    <xdr:rowOff>28575</xdr:rowOff>
                  </from>
                  <to>
                    <xdr:col>4</xdr:col>
                    <xdr:colOff>647700</xdr:colOff>
                    <xdr:row>87</xdr:row>
                    <xdr:rowOff>219075</xdr:rowOff>
                  </to>
                </anchor>
              </controlPr>
            </control>
          </mc:Choice>
        </mc:AlternateContent>
        <mc:AlternateContent xmlns:mc="http://schemas.openxmlformats.org/markup-compatibility/2006">
          <mc:Choice Requires="x14">
            <control shapeId="11389" r:id="rId128" name="Option Button 125">
              <controlPr defaultSize="0" autoFill="0" autoLine="0" autoPict="0">
                <anchor moveWithCells="1">
                  <from>
                    <xdr:col>4</xdr:col>
                    <xdr:colOff>371475</xdr:colOff>
                    <xdr:row>88</xdr:row>
                    <xdr:rowOff>28575</xdr:rowOff>
                  </from>
                  <to>
                    <xdr:col>4</xdr:col>
                    <xdr:colOff>638175</xdr:colOff>
                    <xdr:row>88</xdr:row>
                    <xdr:rowOff>219075</xdr:rowOff>
                  </to>
                </anchor>
              </controlPr>
            </control>
          </mc:Choice>
        </mc:AlternateContent>
        <mc:AlternateContent xmlns:mc="http://schemas.openxmlformats.org/markup-compatibility/2006">
          <mc:Choice Requires="x14">
            <control shapeId="11390" r:id="rId129" name="Option Button 126">
              <controlPr defaultSize="0" autoFill="0" autoLine="0" autoPict="0">
                <anchor moveWithCells="1">
                  <from>
                    <xdr:col>4</xdr:col>
                    <xdr:colOff>371475</xdr:colOff>
                    <xdr:row>89</xdr:row>
                    <xdr:rowOff>28575</xdr:rowOff>
                  </from>
                  <to>
                    <xdr:col>4</xdr:col>
                    <xdr:colOff>638175</xdr:colOff>
                    <xdr:row>89</xdr:row>
                    <xdr:rowOff>219075</xdr:rowOff>
                  </to>
                </anchor>
              </controlPr>
            </control>
          </mc:Choice>
        </mc:AlternateContent>
        <mc:AlternateContent xmlns:mc="http://schemas.openxmlformats.org/markup-compatibility/2006">
          <mc:Choice Requires="x14">
            <control shapeId="11391" r:id="rId130" name="Option Button 127">
              <controlPr defaultSize="0" autoFill="0" autoLine="0" autoPict="0">
                <anchor moveWithCells="1">
                  <from>
                    <xdr:col>4</xdr:col>
                    <xdr:colOff>371475</xdr:colOff>
                    <xdr:row>90</xdr:row>
                    <xdr:rowOff>28575</xdr:rowOff>
                  </from>
                  <to>
                    <xdr:col>4</xdr:col>
                    <xdr:colOff>638175</xdr:colOff>
                    <xdr:row>90</xdr:row>
                    <xdr:rowOff>219075</xdr:rowOff>
                  </to>
                </anchor>
              </controlPr>
            </control>
          </mc:Choice>
        </mc:AlternateContent>
        <mc:AlternateContent xmlns:mc="http://schemas.openxmlformats.org/markup-compatibility/2006">
          <mc:Choice Requires="x14">
            <control shapeId="11392" r:id="rId131" name="Option Button 128">
              <controlPr defaultSize="0" autoFill="0" autoLine="0" autoPict="0">
                <anchor moveWithCells="1">
                  <from>
                    <xdr:col>4</xdr:col>
                    <xdr:colOff>371475</xdr:colOff>
                    <xdr:row>91</xdr:row>
                    <xdr:rowOff>28575</xdr:rowOff>
                  </from>
                  <to>
                    <xdr:col>4</xdr:col>
                    <xdr:colOff>638175</xdr:colOff>
                    <xdr:row>91</xdr:row>
                    <xdr:rowOff>219075</xdr:rowOff>
                  </to>
                </anchor>
              </controlPr>
            </control>
          </mc:Choice>
        </mc:AlternateContent>
        <mc:AlternateContent xmlns:mc="http://schemas.openxmlformats.org/markup-compatibility/2006">
          <mc:Choice Requires="x14">
            <control shapeId="11393" r:id="rId132" name="Option Button 129">
              <controlPr defaultSize="0" autoFill="0" autoLine="0" autoPict="0">
                <anchor moveWithCells="1">
                  <from>
                    <xdr:col>4</xdr:col>
                    <xdr:colOff>371475</xdr:colOff>
                    <xdr:row>92</xdr:row>
                    <xdr:rowOff>28575</xdr:rowOff>
                  </from>
                  <to>
                    <xdr:col>4</xdr:col>
                    <xdr:colOff>638175</xdr:colOff>
                    <xdr:row>92</xdr:row>
                    <xdr:rowOff>219075</xdr:rowOff>
                  </to>
                </anchor>
              </controlPr>
            </control>
          </mc:Choice>
        </mc:AlternateContent>
        <mc:AlternateContent xmlns:mc="http://schemas.openxmlformats.org/markup-compatibility/2006">
          <mc:Choice Requires="x14">
            <control shapeId="11394" r:id="rId133" name="Option Button 130">
              <controlPr defaultSize="0" autoFill="0" autoLine="0" autoPict="0">
                <anchor moveWithCells="1">
                  <from>
                    <xdr:col>4</xdr:col>
                    <xdr:colOff>371475</xdr:colOff>
                    <xdr:row>93</xdr:row>
                    <xdr:rowOff>28575</xdr:rowOff>
                  </from>
                  <to>
                    <xdr:col>4</xdr:col>
                    <xdr:colOff>638175</xdr:colOff>
                    <xdr:row>93</xdr:row>
                    <xdr:rowOff>219075</xdr:rowOff>
                  </to>
                </anchor>
              </controlPr>
            </control>
          </mc:Choice>
        </mc:AlternateContent>
        <mc:AlternateContent xmlns:mc="http://schemas.openxmlformats.org/markup-compatibility/2006">
          <mc:Choice Requires="x14">
            <control shapeId="11395" r:id="rId134" name="Option Button 131">
              <controlPr defaultSize="0" autoFill="0" autoLine="0" autoPict="0">
                <anchor moveWithCells="1">
                  <from>
                    <xdr:col>4</xdr:col>
                    <xdr:colOff>371475</xdr:colOff>
                    <xdr:row>94</xdr:row>
                    <xdr:rowOff>28575</xdr:rowOff>
                  </from>
                  <to>
                    <xdr:col>4</xdr:col>
                    <xdr:colOff>638175</xdr:colOff>
                    <xdr:row>94</xdr:row>
                    <xdr:rowOff>219075</xdr:rowOff>
                  </to>
                </anchor>
              </controlPr>
            </control>
          </mc:Choice>
        </mc:AlternateContent>
        <mc:AlternateContent xmlns:mc="http://schemas.openxmlformats.org/markup-compatibility/2006">
          <mc:Choice Requires="x14">
            <control shapeId="11396" r:id="rId135" name="Option Button 132">
              <controlPr defaultSize="0" autoFill="0" autoLine="0" autoPict="0">
                <anchor moveWithCells="1">
                  <from>
                    <xdr:col>4</xdr:col>
                    <xdr:colOff>371475</xdr:colOff>
                    <xdr:row>95</xdr:row>
                    <xdr:rowOff>28575</xdr:rowOff>
                  </from>
                  <to>
                    <xdr:col>4</xdr:col>
                    <xdr:colOff>638175</xdr:colOff>
                    <xdr:row>95</xdr:row>
                    <xdr:rowOff>219075</xdr:rowOff>
                  </to>
                </anchor>
              </controlPr>
            </control>
          </mc:Choice>
        </mc:AlternateContent>
        <mc:AlternateContent xmlns:mc="http://schemas.openxmlformats.org/markup-compatibility/2006">
          <mc:Choice Requires="x14">
            <control shapeId="11397" r:id="rId136" name="Option Button 133">
              <controlPr defaultSize="0" autoFill="0" autoLine="0" autoPict="0">
                <anchor moveWithCells="1">
                  <from>
                    <xdr:col>4</xdr:col>
                    <xdr:colOff>371475</xdr:colOff>
                    <xdr:row>96</xdr:row>
                    <xdr:rowOff>28575</xdr:rowOff>
                  </from>
                  <to>
                    <xdr:col>4</xdr:col>
                    <xdr:colOff>638175</xdr:colOff>
                    <xdr:row>96</xdr:row>
                    <xdr:rowOff>219075</xdr:rowOff>
                  </to>
                </anchor>
              </controlPr>
            </control>
          </mc:Choice>
        </mc:AlternateContent>
        <mc:AlternateContent xmlns:mc="http://schemas.openxmlformats.org/markup-compatibility/2006">
          <mc:Choice Requires="x14">
            <control shapeId="11398" r:id="rId137" name="Option Button 134">
              <controlPr defaultSize="0" autoFill="0" autoLine="0" autoPict="0">
                <anchor moveWithCells="1">
                  <from>
                    <xdr:col>4</xdr:col>
                    <xdr:colOff>371475</xdr:colOff>
                    <xdr:row>97</xdr:row>
                    <xdr:rowOff>28575</xdr:rowOff>
                  </from>
                  <to>
                    <xdr:col>4</xdr:col>
                    <xdr:colOff>638175</xdr:colOff>
                    <xdr:row>97</xdr:row>
                    <xdr:rowOff>219075</xdr:rowOff>
                  </to>
                </anchor>
              </controlPr>
            </control>
          </mc:Choice>
        </mc:AlternateContent>
        <mc:AlternateContent xmlns:mc="http://schemas.openxmlformats.org/markup-compatibility/2006">
          <mc:Choice Requires="x14">
            <control shapeId="11399" r:id="rId138" name="Option Button 135">
              <controlPr defaultSize="0" autoFill="0" autoLine="0" autoPict="0">
                <anchor moveWithCells="1">
                  <from>
                    <xdr:col>4</xdr:col>
                    <xdr:colOff>371475</xdr:colOff>
                    <xdr:row>98</xdr:row>
                    <xdr:rowOff>28575</xdr:rowOff>
                  </from>
                  <to>
                    <xdr:col>4</xdr:col>
                    <xdr:colOff>638175</xdr:colOff>
                    <xdr:row>98</xdr:row>
                    <xdr:rowOff>219075</xdr:rowOff>
                  </to>
                </anchor>
              </controlPr>
            </control>
          </mc:Choice>
        </mc:AlternateContent>
        <mc:AlternateContent xmlns:mc="http://schemas.openxmlformats.org/markup-compatibility/2006">
          <mc:Choice Requires="x14">
            <control shapeId="11400" r:id="rId139" name="Option Button 136">
              <controlPr defaultSize="0" autoFill="0" autoLine="0" autoPict="0">
                <anchor moveWithCells="1">
                  <from>
                    <xdr:col>5</xdr:col>
                    <xdr:colOff>371475</xdr:colOff>
                    <xdr:row>87</xdr:row>
                    <xdr:rowOff>28575</xdr:rowOff>
                  </from>
                  <to>
                    <xdr:col>5</xdr:col>
                    <xdr:colOff>638175</xdr:colOff>
                    <xdr:row>87</xdr:row>
                    <xdr:rowOff>219075</xdr:rowOff>
                  </to>
                </anchor>
              </controlPr>
            </control>
          </mc:Choice>
        </mc:AlternateContent>
        <mc:AlternateContent xmlns:mc="http://schemas.openxmlformats.org/markup-compatibility/2006">
          <mc:Choice Requires="x14">
            <control shapeId="11401" r:id="rId140" name="Option Button 137">
              <controlPr defaultSize="0" autoFill="0" autoLine="0" autoPict="0">
                <anchor moveWithCells="1">
                  <from>
                    <xdr:col>5</xdr:col>
                    <xdr:colOff>371475</xdr:colOff>
                    <xdr:row>88</xdr:row>
                    <xdr:rowOff>28575</xdr:rowOff>
                  </from>
                  <to>
                    <xdr:col>5</xdr:col>
                    <xdr:colOff>638175</xdr:colOff>
                    <xdr:row>88</xdr:row>
                    <xdr:rowOff>219075</xdr:rowOff>
                  </to>
                </anchor>
              </controlPr>
            </control>
          </mc:Choice>
        </mc:AlternateContent>
        <mc:AlternateContent xmlns:mc="http://schemas.openxmlformats.org/markup-compatibility/2006">
          <mc:Choice Requires="x14">
            <control shapeId="11402" r:id="rId141" name="Option Button 138">
              <controlPr defaultSize="0" autoFill="0" autoLine="0" autoPict="0">
                <anchor moveWithCells="1">
                  <from>
                    <xdr:col>5</xdr:col>
                    <xdr:colOff>371475</xdr:colOff>
                    <xdr:row>89</xdr:row>
                    <xdr:rowOff>28575</xdr:rowOff>
                  </from>
                  <to>
                    <xdr:col>5</xdr:col>
                    <xdr:colOff>638175</xdr:colOff>
                    <xdr:row>89</xdr:row>
                    <xdr:rowOff>219075</xdr:rowOff>
                  </to>
                </anchor>
              </controlPr>
            </control>
          </mc:Choice>
        </mc:AlternateContent>
        <mc:AlternateContent xmlns:mc="http://schemas.openxmlformats.org/markup-compatibility/2006">
          <mc:Choice Requires="x14">
            <control shapeId="11403" r:id="rId142" name="Option Button 139">
              <controlPr defaultSize="0" autoFill="0" autoLine="0" autoPict="0">
                <anchor moveWithCells="1">
                  <from>
                    <xdr:col>5</xdr:col>
                    <xdr:colOff>371475</xdr:colOff>
                    <xdr:row>90</xdr:row>
                    <xdr:rowOff>28575</xdr:rowOff>
                  </from>
                  <to>
                    <xdr:col>5</xdr:col>
                    <xdr:colOff>638175</xdr:colOff>
                    <xdr:row>90</xdr:row>
                    <xdr:rowOff>219075</xdr:rowOff>
                  </to>
                </anchor>
              </controlPr>
            </control>
          </mc:Choice>
        </mc:AlternateContent>
        <mc:AlternateContent xmlns:mc="http://schemas.openxmlformats.org/markup-compatibility/2006">
          <mc:Choice Requires="x14">
            <control shapeId="11404" r:id="rId143" name="Option Button 140">
              <controlPr defaultSize="0" autoFill="0" autoLine="0" autoPict="0">
                <anchor moveWithCells="1">
                  <from>
                    <xdr:col>5</xdr:col>
                    <xdr:colOff>371475</xdr:colOff>
                    <xdr:row>91</xdr:row>
                    <xdr:rowOff>28575</xdr:rowOff>
                  </from>
                  <to>
                    <xdr:col>5</xdr:col>
                    <xdr:colOff>638175</xdr:colOff>
                    <xdr:row>91</xdr:row>
                    <xdr:rowOff>219075</xdr:rowOff>
                  </to>
                </anchor>
              </controlPr>
            </control>
          </mc:Choice>
        </mc:AlternateContent>
        <mc:AlternateContent xmlns:mc="http://schemas.openxmlformats.org/markup-compatibility/2006">
          <mc:Choice Requires="x14">
            <control shapeId="11405" r:id="rId144" name="Option Button 141">
              <controlPr defaultSize="0" autoFill="0" autoLine="0" autoPict="0">
                <anchor moveWithCells="1">
                  <from>
                    <xdr:col>5</xdr:col>
                    <xdr:colOff>371475</xdr:colOff>
                    <xdr:row>92</xdr:row>
                    <xdr:rowOff>28575</xdr:rowOff>
                  </from>
                  <to>
                    <xdr:col>5</xdr:col>
                    <xdr:colOff>638175</xdr:colOff>
                    <xdr:row>92</xdr:row>
                    <xdr:rowOff>219075</xdr:rowOff>
                  </to>
                </anchor>
              </controlPr>
            </control>
          </mc:Choice>
        </mc:AlternateContent>
        <mc:AlternateContent xmlns:mc="http://schemas.openxmlformats.org/markup-compatibility/2006">
          <mc:Choice Requires="x14">
            <control shapeId="11406" r:id="rId145" name="Option Button 142">
              <controlPr defaultSize="0" autoFill="0" autoLine="0" autoPict="0">
                <anchor moveWithCells="1">
                  <from>
                    <xdr:col>5</xdr:col>
                    <xdr:colOff>371475</xdr:colOff>
                    <xdr:row>93</xdr:row>
                    <xdr:rowOff>28575</xdr:rowOff>
                  </from>
                  <to>
                    <xdr:col>5</xdr:col>
                    <xdr:colOff>638175</xdr:colOff>
                    <xdr:row>93</xdr:row>
                    <xdr:rowOff>219075</xdr:rowOff>
                  </to>
                </anchor>
              </controlPr>
            </control>
          </mc:Choice>
        </mc:AlternateContent>
        <mc:AlternateContent xmlns:mc="http://schemas.openxmlformats.org/markup-compatibility/2006">
          <mc:Choice Requires="x14">
            <control shapeId="11407" r:id="rId146" name="Option Button 143">
              <controlPr defaultSize="0" autoFill="0" autoLine="0" autoPict="0">
                <anchor moveWithCells="1">
                  <from>
                    <xdr:col>5</xdr:col>
                    <xdr:colOff>371475</xdr:colOff>
                    <xdr:row>94</xdr:row>
                    <xdr:rowOff>28575</xdr:rowOff>
                  </from>
                  <to>
                    <xdr:col>5</xdr:col>
                    <xdr:colOff>638175</xdr:colOff>
                    <xdr:row>94</xdr:row>
                    <xdr:rowOff>219075</xdr:rowOff>
                  </to>
                </anchor>
              </controlPr>
            </control>
          </mc:Choice>
        </mc:AlternateContent>
        <mc:AlternateContent xmlns:mc="http://schemas.openxmlformats.org/markup-compatibility/2006">
          <mc:Choice Requires="x14">
            <control shapeId="11408" r:id="rId147" name="Option Button 144">
              <controlPr defaultSize="0" autoFill="0" autoLine="0" autoPict="0">
                <anchor moveWithCells="1">
                  <from>
                    <xdr:col>5</xdr:col>
                    <xdr:colOff>371475</xdr:colOff>
                    <xdr:row>95</xdr:row>
                    <xdr:rowOff>28575</xdr:rowOff>
                  </from>
                  <to>
                    <xdr:col>5</xdr:col>
                    <xdr:colOff>638175</xdr:colOff>
                    <xdr:row>95</xdr:row>
                    <xdr:rowOff>219075</xdr:rowOff>
                  </to>
                </anchor>
              </controlPr>
            </control>
          </mc:Choice>
        </mc:AlternateContent>
        <mc:AlternateContent xmlns:mc="http://schemas.openxmlformats.org/markup-compatibility/2006">
          <mc:Choice Requires="x14">
            <control shapeId="11409" r:id="rId148" name="Option Button 145">
              <controlPr defaultSize="0" autoFill="0" autoLine="0" autoPict="0">
                <anchor moveWithCells="1">
                  <from>
                    <xdr:col>5</xdr:col>
                    <xdr:colOff>371475</xdr:colOff>
                    <xdr:row>96</xdr:row>
                    <xdr:rowOff>28575</xdr:rowOff>
                  </from>
                  <to>
                    <xdr:col>5</xdr:col>
                    <xdr:colOff>638175</xdr:colOff>
                    <xdr:row>96</xdr:row>
                    <xdr:rowOff>219075</xdr:rowOff>
                  </to>
                </anchor>
              </controlPr>
            </control>
          </mc:Choice>
        </mc:AlternateContent>
        <mc:AlternateContent xmlns:mc="http://schemas.openxmlformats.org/markup-compatibility/2006">
          <mc:Choice Requires="x14">
            <control shapeId="11410" r:id="rId149" name="Option Button 146">
              <controlPr defaultSize="0" autoFill="0" autoLine="0" autoPict="0">
                <anchor moveWithCells="1">
                  <from>
                    <xdr:col>5</xdr:col>
                    <xdr:colOff>371475</xdr:colOff>
                    <xdr:row>97</xdr:row>
                    <xdr:rowOff>28575</xdr:rowOff>
                  </from>
                  <to>
                    <xdr:col>5</xdr:col>
                    <xdr:colOff>638175</xdr:colOff>
                    <xdr:row>97</xdr:row>
                    <xdr:rowOff>219075</xdr:rowOff>
                  </to>
                </anchor>
              </controlPr>
            </control>
          </mc:Choice>
        </mc:AlternateContent>
        <mc:AlternateContent xmlns:mc="http://schemas.openxmlformats.org/markup-compatibility/2006">
          <mc:Choice Requires="x14">
            <control shapeId="11411" r:id="rId150" name="Option Button 147">
              <controlPr defaultSize="0" autoFill="0" autoLine="0" autoPict="0">
                <anchor moveWithCells="1">
                  <from>
                    <xdr:col>5</xdr:col>
                    <xdr:colOff>371475</xdr:colOff>
                    <xdr:row>98</xdr:row>
                    <xdr:rowOff>28575</xdr:rowOff>
                  </from>
                  <to>
                    <xdr:col>5</xdr:col>
                    <xdr:colOff>638175</xdr:colOff>
                    <xdr:row>98</xdr:row>
                    <xdr:rowOff>219075</xdr:rowOff>
                  </to>
                </anchor>
              </controlPr>
            </control>
          </mc:Choice>
        </mc:AlternateContent>
        <mc:AlternateContent xmlns:mc="http://schemas.openxmlformats.org/markup-compatibility/2006">
          <mc:Choice Requires="x14">
            <control shapeId="11412" r:id="rId151" name="Option Button 148">
              <controlPr defaultSize="0" autoFill="0" autoLine="0" autoPict="0">
                <anchor moveWithCells="1">
                  <from>
                    <xdr:col>6</xdr:col>
                    <xdr:colOff>371475</xdr:colOff>
                    <xdr:row>87</xdr:row>
                    <xdr:rowOff>28575</xdr:rowOff>
                  </from>
                  <to>
                    <xdr:col>6</xdr:col>
                    <xdr:colOff>647700</xdr:colOff>
                    <xdr:row>87</xdr:row>
                    <xdr:rowOff>219075</xdr:rowOff>
                  </to>
                </anchor>
              </controlPr>
            </control>
          </mc:Choice>
        </mc:AlternateContent>
        <mc:AlternateContent xmlns:mc="http://schemas.openxmlformats.org/markup-compatibility/2006">
          <mc:Choice Requires="x14">
            <control shapeId="11413" r:id="rId152" name="Option Button 149">
              <controlPr defaultSize="0" autoFill="0" autoLine="0" autoPict="0">
                <anchor moveWithCells="1">
                  <from>
                    <xdr:col>6</xdr:col>
                    <xdr:colOff>371475</xdr:colOff>
                    <xdr:row>88</xdr:row>
                    <xdr:rowOff>28575</xdr:rowOff>
                  </from>
                  <to>
                    <xdr:col>6</xdr:col>
                    <xdr:colOff>638175</xdr:colOff>
                    <xdr:row>88</xdr:row>
                    <xdr:rowOff>219075</xdr:rowOff>
                  </to>
                </anchor>
              </controlPr>
            </control>
          </mc:Choice>
        </mc:AlternateContent>
        <mc:AlternateContent xmlns:mc="http://schemas.openxmlformats.org/markup-compatibility/2006">
          <mc:Choice Requires="x14">
            <control shapeId="11414" r:id="rId153" name="Option Button 150">
              <controlPr defaultSize="0" autoFill="0" autoLine="0" autoPict="0">
                <anchor moveWithCells="1">
                  <from>
                    <xdr:col>6</xdr:col>
                    <xdr:colOff>371475</xdr:colOff>
                    <xdr:row>89</xdr:row>
                    <xdr:rowOff>28575</xdr:rowOff>
                  </from>
                  <to>
                    <xdr:col>6</xdr:col>
                    <xdr:colOff>638175</xdr:colOff>
                    <xdr:row>89</xdr:row>
                    <xdr:rowOff>219075</xdr:rowOff>
                  </to>
                </anchor>
              </controlPr>
            </control>
          </mc:Choice>
        </mc:AlternateContent>
        <mc:AlternateContent xmlns:mc="http://schemas.openxmlformats.org/markup-compatibility/2006">
          <mc:Choice Requires="x14">
            <control shapeId="11415" r:id="rId154" name="Option Button 151">
              <controlPr defaultSize="0" autoFill="0" autoLine="0" autoPict="0">
                <anchor moveWithCells="1">
                  <from>
                    <xdr:col>6</xdr:col>
                    <xdr:colOff>371475</xdr:colOff>
                    <xdr:row>90</xdr:row>
                    <xdr:rowOff>28575</xdr:rowOff>
                  </from>
                  <to>
                    <xdr:col>6</xdr:col>
                    <xdr:colOff>638175</xdr:colOff>
                    <xdr:row>90</xdr:row>
                    <xdr:rowOff>219075</xdr:rowOff>
                  </to>
                </anchor>
              </controlPr>
            </control>
          </mc:Choice>
        </mc:AlternateContent>
        <mc:AlternateContent xmlns:mc="http://schemas.openxmlformats.org/markup-compatibility/2006">
          <mc:Choice Requires="x14">
            <control shapeId="11416" r:id="rId155" name="Option Button 152">
              <controlPr defaultSize="0" autoFill="0" autoLine="0" autoPict="0">
                <anchor moveWithCells="1">
                  <from>
                    <xdr:col>6</xdr:col>
                    <xdr:colOff>371475</xdr:colOff>
                    <xdr:row>91</xdr:row>
                    <xdr:rowOff>28575</xdr:rowOff>
                  </from>
                  <to>
                    <xdr:col>6</xdr:col>
                    <xdr:colOff>638175</xdr:colOff>
                    <xdr:row>91</xdr:row>
                    <xdr:rowOff>219075</xdr:rowOff>
                  </to>
                </anchor>
              </controlPr>
            </control>
          </mc:Choice>
        </mc:AlternateContent>
        <mc:AlternateContent xmlns:mc="http://schemas.openxmlformats.org/markup-compatibility/2006">
          <mc:Choice Requires="x14">
            <control shapeId="11417" r:id="rId156" name="Option Button 153">
              <controlPr defaultSize="0" autoFill="0" autoLine="0" autoPict="0">
                <anchor moveWithCells="1">
                  <from>
                    <xdr:col>6</xdr:col>
                    <xdr:colOff>371475</xdr:colOff>
                    <xdr:row>92</xdr:row>
                    <xdr:rowOff>28575</xdr:rowOff>
                  </from>
                  <to>
                    <xdr:col>6</xdr:col>
                    <xdr:colOff>638175</xdr:colOff>
                    <xdr:row>92</xdr:row>
                    <xdr:rowOff>219075</xdr:rowOff>
                  </to>
                </anchor>
              </controlPr>
            </control>
          </mc:Choice>
        </mc:AlternateContent>
        <mc:AlternateContent xmlns:mc="http://schemas.openxmlformats.org/markup-compatibility/2006">
          <mc:Choice Requires="x14">
            <control shapeId="11418" r:id="rId157" name="Option Button 154">
              <controlPr defaultSize="0" autoFill="0" autoLine="0" autoPict="0">
                <anchor moveWithCells="1">
                  <from>
                    <xdr:col>6</xdr:col>
                    <xdr:colOff>371475</xdr:colOff>
                    <xdr:row>93</xdr:row>
                    <xdr:rowOff>28575</xdr:rowOff>
                  </from>
                  <to>
                    <xdr:col>6</xdr:col>
                    <xdr:colOff>638175</xdr:colOff>
                    <xdr:row>93</xdr:row>
                    <xdr:rowOff>219075</xdr:rowOff>
                  </to>
                </anchor>
              </controlPr>
            </control>
          </mc:Choice>
        </mc:AlternateContent>
        <mc:AlternateContent xmlns:mc="http://schemas.openxmlformats.org/markup-compatibility/2006">
          <mc:Choice Requires="x14">
            <control shapeId="11419" r:id="rId158" name="Option Button 155">
              <controlPr defaultSize="0" autoFill="0" autoLine="0" autoPict="0">
                <anchor moveWithCells="1">
                  <from>
                    <xdr:col>6</xdr:col>
                    <xdr:colOff>371475</xdr:colOff>
                    <xdr:row>94</xdr:row>
                    <xdr:rowOff>28575</xdr:rowOff>
                  </from>
                  <to>
                    <xdr:col>6</xdr:col>
                    <xdr:colOff>638175</xdr:colOff>
                    <xdr:row>94</xdr:row>
                    <xdr:rowOff>219075</xdr:rowOff>
                  </to>
                </anchor>
              </controlPr>
            </control>
          </mc:Choice>
        </mc:AlternateContent>
        <mc:AlternateContent xmlns:mc="http://schemas.openxmlformats.org/markup-compatibility/2006">
          <mc:Choice Requires="x14">
            <control shapeId="11420" r:id="rId159" name="Option Button 156">
              <controlPr defaultSize="0" autoFill="0" autoLine="0" autoPict="0">
                <anchor moveWithCells="1">
                  <from>
                    <xdr:col>6</xdr:col>
                    <xdr:colOff>371475</xdr:colOff>
                    <xdr:row>95</xdr:row>
                    <xdr:rowOff>28575</xdr:rowOff>
                  </from>
                  <to>
                    <xdr:col>6</xdr:col>
                    <xdr:colOff>638175</xdr:colOff>
                    <xdr:row>95</xdr:row>
                    <xdr:rowOff>219075</xdr:rowOff>
                  </to>
                </anchor>
              </controlPr>
            </control>
          </mc:Choice>
        </mc:AlternateContent>
        <mc:AlternateContent xmlns:mc="http://schemas.openxmlformats.org/markup-compatibility/2006">
          <mc:Choice Requires="x14">
            <control shapeId="11421" r:id="rId160" name="Option Button 157">
              <controlPr defaultSize="0" autoFill="0" autoLine="0" autoPict="0">
                <anchor moveWithCells="1">
                  <from>
                    <xdr:col>6</xdr:col>
                    <xdr:colOff>371475</xdr:colOff>
                    <xdr:row>96</xdr:row>
                    <xdr:rowOff>28575</xdr:rowOff>
                  </from>
                  <to>
                    <xdr:col>6</xdr:col>
                    <xdr:colOff>638175</xdr:colOff>
                    <xdr:row>96</xdr:row>
                    <xdr:rowOff>219075</xdr:rowOff>
                  </to>
                </anchor>
              </controlPr>
            </control>
          </mc:Choice>
        </mc:AlternateContent>
        <mc:AlternateContent xmlns:mc="http://schemas.openxmlformats.org/markup-compatibility/2006">
          <mc:Choice Requires="x14">
            <control shapeId="11422" r:id="rId161" name="Option Button 158">
              <controlPr defaultSize="0" autoFill="0" autoLine="0" autoPict="0">
                <anchor moveWithCells="1">
                  <from>
                    <xdr:col>6</xdr:col>
                    <xdr:colOff>371475</xdr:colOff>
                    <xdr:row>97</xdr:row>
                    <xdr:rowOff>28575</xdr:rowOff>
                  </from>
                  <to>
                    <xdr:col>6</xdr:col>
                    <xdr:colOff>638175</xdr:colOff>
                    <xdr:row>97</xdr:row>
                    <xdr:rowOff>219075</xdr:rowOff>
                  </to>
                </anchor>
              </controlPr>
            </control>
          </mc:Choice>
        </mc:AlternateContent>
        <mc:AlternateContent xmlns:mc="http://schemas.openxmlformats.org/markup-compatibility/2006">
          <mc:Choice Requires="x14">
            <control shapeId="11423" r:id="rId162" name="Option Button 159">
              <controlPr defaultSize="0" autoFill="0" autoLine="0" autoPict="0">
                <anchor moveWithCells="1">
                  <from>
                    <xdr:col>6</xdr:col>
                    <xdr:colOff>371475</xdr:colOff>
                    <xdr:row>98</xdr:row>
                    <xdr:rowOff>28575</xdr:rowOff>
                  </from>
                  <to>
                    <xdr:col>6</xdr:col>
                    <xdr:colOff>638175</xdr:colOff>
                    <xdr:row>98</xdr:row>
                    <xdr:rowOff>219075</xdr:rowOff>
                  </to>
                </anchor>
              </controlPr>
            </control>
          </mc:Choice>
        </mc:AlternateContent>
        <mc:AlternateContent xmlns:mc="http://schemas.openxmlformats.org/markup-compatibility/2006">
          <mc:Choice Requires="x14">
            <control shapeId="11424" r:id="rId163" name="Group Box 160">
              <controlPr defaultSize="0" autoFill="0" autoPict="0">
                <anchor moveWithCells="1">
                  <from>
                    <xdr:col>1</xdr:col>
                    <xdr:colOff>0</xdr:colOff>
                    <xdr:row>87</xdr:row>
                    <xdr:rowOff>0</xdr:rowOff>
                  </from>
                  <to>
                    <xdr:col>7</xdr:col>
                    <xdr:colOff>762000</xdr:colOff>
                    <xdr:row>88</xdr:row>
                    <xdr:rowOff>0</xdr:rowOff>
                  </to>
                </anchor>
              </controlPr>
            </control>
          </mc:Choice>
        </mc:AlternateContent>
        <mc:AlternateContent xmlns:mc="http://schemas.openxmlformats.org/markup-compatibility/2006">
          <mc:Choice Requires="x14">
            <control shapeId="11425" r:id="rId164" name="Group Box 161">
              <controlPr defaultSize="0" autoFill="0" autoPict="0">
                <anchor moveWithCells="1">
                  <from>
                    <xdr:col>1</xdr:col>
                    <xdr:colOff>0</xdr:colOff>
                    <xdr:row>88</xdr:row>
                    <xdr:rowOff>0</xdr:rowOff>
                  </from>
                  <to>
                    <xdr:col>7</xdr:col>
                    <xdr:colOff>762000</xdr:colOff>
                    <xdr:row>89</xdr:row>
                    <xdr:rowOff>0</xdr:rowOff>
                  </to>
                </anchor>
              </controlPr>
            </control>
          </mc:Choice>
        </mc:AlternateContent>
        <mc:AlternateContent xmlns:mc="http://schemas.openxmlformats.org/markup-compatibility/2006">
          <mc:Choice Requires="x14">
            <control shapeId="11426" r:id="rId165" name="Group Box 162">
              <controlPr defaultSize="0" autoFill="0" autoPict="0">
                <anchor moveWithCells="1">
                  <from>
                    <xdr:col>1</xdr:col>
                    <xdr:colOff>0</xdr:colOff>
                    <xdr:row>89</xdr:row>
                    <xdr:rowOff>0</xdr:rowOff>
                  </from>
                  <to>
                    <xdr:col>7</xdr:col>
                    <xdr:colOff>762000</xdr:colOff>
                    <xdr:row>90</xdr:row>
                    <xdr:rowOff>0</xdr:rowOff>
                  </to>
                </anchor>
              </controlPr>
            </control>
          </mc:Choice>
        </mc:AlternateContent>
        <mc:AlternateContent xmlns:mc="http://schemas.openxmlformats.org/markup-compatibility/2006">
          <mc:Choice Requires="x14">
            <control shapeId="11427" r:id="rId166" name="Group Box 163">
              <controlPr defaultSize="0" autoFill="0" autoPict="0">
                <anchor moveWithCells="1">
                  <from>
                    <xdr:col>1</xdr:col>
                    <xdr:colOff>0</xdr:colOff>
                    <xdr:row>90</xdr:row>
                    <xdr:rowOff>0</xdr:rowOff>
                  </from>
                  <to>
                    <xdr:col>7</xdr:col>
                    <xdr:colOff>762000</xdr:colOff>
                    <xdr:row>91</xdr:row>
                    <xdr:rowOff>0</xdr:rowOff>
                  </to>
                </anchor>
              </controlPr>
            </control>
          </mc:Choice>
        </mc:AlternateContent>
        <mc:AlternateContent xmlns:mc="http://schemas.openxmlformats.org/markup-compatibility/2006">
          <mc:Choice Requires="x14">
            <control shapeId="11428" r:id="rId167" name="Group Box 164">
              <controlPr defaultSize="0" autoFill="0" autoPict="0">
                <anchor moveWithCells="1">
                  <from>
                    <xdr:col>1</xdr:col>
                    <xdr:colOff>0</xdr:colOff>
                    <xdr:row>91</xdr:row>
                    <xdr:rowOff>0</xdr:rowOff>
                  </from>
                  <to>
                    <xdr:col>7</xdr:col>
                    <xdr:colOff>762000</xdr:colOff>
                    <xdr:row>92</xdr:row>
                    <xdr:rowOff>0</xdr:rowOff>
                  </to>
                </anchor>
              </controlPr>
            </control>
          </mc:Choice>
        </mc:AlternateContent>
        <mc:AlternateContent xmlns:mc="http://schemas.openxmlformats.org/markup-compatibility/2006">
          <mc:Choice Requires="x14">
            <control shapeId="11429" r:id="rId168" name="Group Box 165">
              <controlPr defaultSize="0" autoFill="0" autoPict="0">
                <anchor moveWithCells="1">
                  <from>
                    <xdr:col>1</xdr:col>
                    <xdr:colOff>0</xdr:colOff>
                    <xdr:row>92</xdr:row>
                    <xdr:rowOff>0</xdr:rowOff>
                  </from>
                  <to>
                    <xdr:col>7</xdr:col>
                    <xdr:colOff>762000</xdr:colOff>
                    <xdr:row>93</xdr:row>
                    <xdr:rowOff>0</xdr:rowOff>
                  </to>
                </anchor>
              </controlPr>
            </control>
          </mc:Choice>
        </mc:AlternateContent>
        <mc:AlternateContent xmlns:mc="http://schemas.openxmlformats.org/markup-compatibility/2006">
          <mc:Choice Requires="x14">
            <control shapeId="11430" r:id="rId169" name="Group Box 166">
              <controlPr defaultSize="0" autoFill="0" autoPict="0">
                <anchor moveWithCells="1">
                  <from>
                    <xdr:col>1</xdr:col>
                    <xdr:colOff>0</xdr:colOff>
                    <xdr:row>93</xdr:row>
                    <xdr:rowOff>0</xdr:rowOff>
                  </from>
                  <to>
                    <xdr:col>7</xdr:col>
                    <xdr:colOff>762000</xdr:colOff>
                    <xdr:row>94</xdr:row>
                    <xdr:rowOff>0</xdr:rowOff>
                  </to>
                </anchor>
              </controlPr>
            </control>
          </mc:Choice>
        </mc:AlternateContent>
        <mc:AlternateContent xmlns:mc="http://schemas.openxmlformats.org/markup-compatibility/2006">
          <mc:Choice Requires="x14">
            <control shapeId="11431" r:id="rId170" name="Group Box 167">
              <controlPr defaultSize="0" autoFill="0" autoPict="0">
                <anchor moveWithCells="1">
                  <from>
                    <xdr:col>1</xdr:col>
                    <xdr:colOff>0</xdr:colOff>
                    <xdr:row>94</xdr:row>
                    <xdr:rowOff>0</xdr:rowOff>
                  </from>
                  <to>
                    <xdr:col>7</xdr:col>
                    <xdr:colOff>762000</xdr:colOff>
                    <xdr:row>95</xdr:row>
                    <xdr:rowOff>0</xdr:rowOff>
                  </to>
                </anchor>
              </controlPr>
            </control>
          </mc:Choice>
        </mc:AlternateContent>
        <mc:AlternateContent xmlns:mc="http://schemas.openxmlformats.org/markup-compatibility/2006">
          <mc:Choice Requires="x14">
            <control shapeId="11432" r:id="rId171" name="Group Box 168">
              <controlPr defaultSize="0" autoFill="0" autoPict="0">
                <anchor moveWithCells="1">
                  <from>
                    <xdr:col>1</xdr:col>
                    <xdr:colOff>0</xdr:colOff>
                    <xdr:row>95</xdr:row>
                    <xdr:rowOff>0</xdr:rowOff>
                  </from>
                  <to>
                    <xdr:col>7</xdr:col>
                    <xdr:colOff>762000</xdr:colOff>
                    <xdr:row>96</xdr:row>
                    <xdr:rowOff>0</xdr:rowOff>
                  </to>
                </anchor>
              </controlPr>
            </control>
          </mc:Choice>
        </mc:AlternateContent>
        <mc:AlternateContent xmlns:mc="http://schemas.openxmlformats.org/markup-compatibility/2006">
          <mc:Choice Requires="x14">
            <control shapeId="11433" r:id="rId172" name="Group Box 169">
              <controlPr defaultSize="0" autoFill="0" autoPict="0">
                <anchor moveWithCells="1">
                  <from>
                    <xdr:col>1</xdr:col>
                    <xdr:colOff>0</xdr:colOff>
                    <xdr:row>96</xdr:row>
                    <xdr:rowOff>0</xdr:rowOff>
                  </from>
                  <to>
                    <xdr:col>7</xdr:col>
                    <xdr:colOff>762000</xdr:colOff>
                    <xdr:row>97</xdr:row>
                    <xdr:rowOff>0</xdr:rowOff>
                  </to>
                </anchor>
              </controlPr>
            </control>
          </mc:Choice>
        </mc:AlternateContent>
        <mc:AlternateContent xmlns:mc="http://schemas.openxmlformats.org/markup-compatibility/2006">
          <mc:Choice Requires="x14">
            <control shapeId="11434" r:id="rId173" name="Group Box 170">
              <controlPr defaultSize="0" autoFill="0" autoPict="0">
                <anchor moveWithCells="1">
                  <from>
                    <xdr:col>1</xdr:col>
                    <xdr:colOff>0</xdr:colOff>
                    <xdr:row>97</xdr:row>
                    <xdr:rowOff>0</xdr:rowOff>
                  </from>
                  <to>
                    <xdr:col>7</xdr:col>
                    <xdr:colOff>762000</xdr:colOff>
                    <xdr:row>98</xdr:row>
                    <xdr:rowOff>0</xdr:rowOff>
                  </to>
                </anchor>
              </controlPr>
            </control>
          </mc:Choice>
        </mc:AlternateContent>
        <mc:AlternateContent xmlns:mc="http://schemas.openxmlformats.org/markup-compatibility/2006">
          <mc:Choice Requires="x14">
            <control shapeId="11435" r:id="rId174" name="Group Box 171">
              <controlPr defaultSize="0" autoFill="0" autoPict="0">
                <anchor moveWithCells="1">
                  <from>
                    <xdr:col>1</xdr:col>
                    <xdr:colOff>0</xdr:colOff>
                    <xdr:row>98</xdr:row>
                    <xdr:rowOff>0</xdr:rowOff>
                  </from>
                  <to>
                    <xdr:col>7</xdr:col>
                    <xdr:colOff>762000</xdr:colOff>
                    <xdr:row>99</xdr:row>
                    <xdr:rowOff>0</xdr:rowOff>
                  </to>
                </anchor>
              </controlPr>
            </control>
          </mc:Choice>
        </mc:AlternateContent>
        <mc:AlternateContent xmlns:mc="http://schemas.openxmlformats.org/markup-compatibility/2006">
          <mc:Choice Requires="x14">
            <control shapeId="11436" r:id="rId175" name="Group Box 172">
              <controlPr defaultSize="0" autoFill="0" autoPict="0">
                <anchor moveWithCells="1">
                  <from>
                    <xdr:col>1</xdr:col>
                    <xdr:colOff>0</xdr:colOff>
                    <xdr:row>99</xdr:row>
                    <xdr:rowOff>0</xdr:rowOff>
                  </from>
                  <to>
                    <xdr:col>7</xdr:col>
                    <xdr:colOff>762000</xdr:colOff>
                    <xdr:row>103</xdr:row>
                    <xdr:rowOff>0</xdr:rowOff>
                  </to>
                </anchor>
              </controlPr>
            </control>
          </mc:Choice>
        </mc:AlternateContent>
        <mc:AlternateContent xmlns:mc="http://schemas.openxmlformats.org/markup-compatibility/2006">
          <mc:Choice Requires="x14">
            <control shapeId="11437" r:id="rId176" name="Group Box 173">
              <controlPr defaultSize="0" autoFill="0" autoPict="0">
                <anchor moveWithCells="1">
                  <from>
                    <xdr:col>1</xdr:col>
                    <xdr:colOff>0</xdr:colOff>
                    <xdr:row>102</xdr:row>
                    <xdr:rowOff>257175</xdr:rowOff>
                  </from>
                  <to>
                    <xdr:col>7</xdr:col>
                    <xdr:colOff>762000</xdr:colOff>
                    <xdr:row>107</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tint="0.39997558519241921"/>
    <pageSetUpPr fitToPage="1"/>
  </sheetPr>
  <dimension ref="A1:AU3"/>
  <sheetViews>
    <sheetView workbookViewId="0">
      <selection activeCell="B3" sqref="B3:M3"/>
    </sheetView>
  </sheetViews>
  <sheetFormatPr defaultColWidth="8.85546875" defaultRowHeight="15" x14ac:dyDescent="0.25"/>
  <cols>
    <col min="1" max="1" width="2.42578125" style="1" customWidth="1"/>
    <col min="2" max="13" width="8.85546875" style="1"/>
    <col min="14" max="14" width="2" style="1" customWidth="1"/>
    <col min="15" max="47" width="8.85546875" style="1"/>
  </cols>
  <sheetData>
    <row r="1" spans="1:14" s="1" customFormat="1" ht="12" customHeight="1" x14ac:dyDescent="0.25">
      <c r="A1" s="128"/>
      <c r="B1" s="127"/>
      <c r="C1" s="127"/>
      <c r="D1" s="127"/>
      <c r="E1" s="127"/>
      <c r="F1" s="127"/>
      <c r="G1" s="127"/>
      <c r="H1" s="127"/>
      <c r="I1" s="127"/>
      <c r="J1" s="127"/>
      <c r="K1" s="127"/>
      <c r="L1" s="127"/>
      <c r="M1" s="127"/>
      <c r="N1" s="127"/>
    </row>
    <row r="2" spans="1:14" s="1" customFormat="1" ht="27" customHeight="1" x14ac:dyDescent="0.25">
      <c r="A2" s="128"/>
      <c r="B2" s="334" t="s">
        <v>395</v>
      </c>
      <c r="C2" s="334"/>
      <c r="D2" s="334"/>
      <c r="E2" s="334"/>
      <c r="F2" s="334"/>
      <c r="G2" s="334"/>
      <c r="H2" s="334"/>
      <c r="I2" s="334"/>
      <c r="J2" s="334"/>
      <c r="K2" s="334"/>
      <c r="L2" s="334"/>
      <c r="M2" s="334"/>
      <c r="N2" s="127"/>
    </row>
    <row r="3" spans="1:14" s="1" customFormat="1" ht="326.10000000000002" customHeight="1" x14ac:dyDescent="0.25">
      <c r="A3" s="129"/>
      <c r="B3" s="333" t="s">
        <v>279</v>
      </c>
      <c r="C3" s="333"/>
      <c r="D3" s="333"/>
      <c r="E3" s="333"/>
      <c r="F3" s="333"/>
      <c r="G3" s="333"/>
      <c r="H3" s="333"/>
      <c r="I3" s="333"/>
      <c r="J3" s="333"/>
      <c r="K3" s="333"/>
      <c r="L3" s="333"/>
      <c r="M3" s="333"/>
      <c r="N3" s="129"/>
    </row>
  </sheetData>
  <sheetProtection sheet="1" selectLockedCells="1"/>
  <mergeCells count="2">
    <mergeCell ref="B3:M3"/>
    <mergeCell ref="B2:M2"/>
  </mergeCells>
  <pageMargins left="0.7" right="0.7" top="0.75" bottom="0.75" header="0.3" footer="0.3"/>
  <pageSetup scale="79" fitToHeight="0" orientation="portrait" r:id="rId1"/>
  <headerFooter>
    <oddFooter>&amp;CFamily Planning HIV Integration Tool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AS10"/>
  <sheetViews>
    <sheetView zoomScaleSheetLayoutView="80" workbookViewId="0">
      <selection activeCell="P2" sqref="P2"/>
    </sheetView>
  </sheetViews>
  <sheetFormatPr defaultColWidth="8.85546875" defaultRowHeight="15" x14ac:dyDescent="0.25"/>
  <cols>
    <col min="1" max="1" width="7.42578125" style="1" customWidth="1"/>
    <col min="2" max="12" width="8.85546875" style="1"/>
    <col min="13" max="13" width="4.42578125" style="1" customWidth="1"/>
    <col min="14" max="14" width="5.7109375" style="1" customWidth="1"/>
    <col min="15" max="45" width="8.85546875" style="1"/>
    <col min="46" max="16384" width="8.85546875" style="78"/>
  </cols>
  <sheetData>
    <row r="1" spans="1:14" s="1" customFormat="1" ht="9.75" customHeight="1" x14ac:dyDescent="0.25">
      <c r="A1" s="128"/>
      <c r="B1" s="127"/>
      <c r="C1" s="127"/>
      <c r="D1" s="127"/>
      <c r="E1" s="127"/>
      <c r="F1" s="127"/>
      <c r="G1" s="127"/>
      <c r="H1" s="127"/>
      <c r="I1" s="127"/>
      <c r="J1" s="127"/>
      <c r="K1" s="127"/>
      <c r="L1" s="127"/>
      <c r="M1" s="127"/>
      <c r="N1" s="127"/>
    </row>
    <row r="2" spans="1:14" s="1" customFormat="1" ht="134.25" customHeight="1" x14ac:dyDescent="0.25">
      <c r="A2" s="129"/>
      <c r="B2" s="334" t="s">
        <v>292</v>
      </c>
      <c r="C2" s="334"/>
      <c r="D2" s="334"/>
      <c r="E2" s="334"/>
      <c r="F2" s="334"/>
      <c r="G2" s="334"/>
      <c r="H2" s="334"/>
      <c r="I2" s="334"/>
      <c r="J2" s="334"/>
      <c r="K2" s="334"/>
      <c r="L2" s="334"/>
      <c r="M2" s="334"/>
      <c r="N2" s="129"/>
    </row>
    <row r="3" spans="1:14" s="1" customFormat="1" ht="154.5" customHeight="1" x14ac:dyDescent="0.25">
      <c r="A3" s="129"/>
      <c r="B3" s="333" t="s">
        <v>404</v>
      </c>
      <c r="C3" s="333"/>
      <c r="D3" s="333"/>
      <c r="E3" s="333"/>
      <c r="F3" s="333"/>
      <c r="G3" s="333"/>
      <c r="H3" s="333"/>
      <c r="I3" s="333"/>
      <c r="J3" s="333"/>
      <c r="K3" s="333"/>
      <c r="L3" s="333"/>
      <c r="M3" s="333"/>
      <c r="N3" s="129"/>
    </row>
    <row r="4" spans="1:14" ht="151.5" customHeight="1" x14ac:dyDescent="0.25">
      <c r="A4" s="80"/>
      <c r="B4" s="335" t="s">
        <v>295</v>
      </c>
      <c r="C4" s="335"/>
      <c r="D4" s="335"/>
      <c r="E4" s="335"/>
      <c r="F4" s="335"/>
      <c r="G4" s="335"/>
      <c r="H4" s="335"/>
      <c r="I4" s="335"/>
      <c r="J4" s="335"/>
      <c r="K4" s="335"/>
      <c r="L4" s="335"/>
      <c r="M4" s="335"/>
      <c r="N4" s="80"/>
    </row>
    <row r="5" spans="1:14" ht="159" customHeight="1" x14ac:dyDescent="0.25">
      <c r="A5" s="80"/>
      <c r="B5" s="335" t="s">
        <v>293</v>
      </c>
      <c r="C5" s="335"/>
      <c r="D5" s="335"/>
      <c r="E5" s="335"/>
      <c r="F5" s="335"/>
      <c r="G5" s="335"/>
      <c r="H5" s="335"/>
      <c r="I5" s="335"/>
      <c r="J5" s="335"/>
      <c r="K5" s="335"/>
      <c r="L5" s="335"/>
      <c r="M5" s="335"/>
      <c r="N5" s="80"/>
    </row>
    <row r="6" spans="1:14" ht="109.5" customHeight="1" x14ac:dyDescent="0.25">
      <c r="A6" s="80"/>
      <c r="B6" s="335" t="s">
        <v>294</v>
      </c>
      <c r="C6" s="335"/>
      <c r="D6" s="335"/>
      <c r="E6" s="335"/>
      <c r="F6" s="335"/>
      <c r="G6" s="335"/>
      <c r="H6" s="335"/>
      <c r="I6" s="335"/>
      <c r="J6" s="335"/>
      <c r="K6" s="335"/>
      <c r="L6" s="335"/>
      <c r="M6" s="335"/>
      <c r="N6" s="80"/>
    </row>
    <row r="7" spans="1:14" ht="171.75" customHeight="1" x14ac:dyDescent="0.25">
      <c r="A7" s="80"/>
      <c r="B7" s="335" t="s">
        <v>433</v>
      </c>
      <c r="C7" s="335"/>
      <c r="D7" s="335"/>
      <c r="E7" s="335"/>
      <c r="F7" s="335"/>
      <c r="G7" s="335"/>
      <c r="H7" s="335"/>
      <c r="I7" s="335"/>
      <c r="J7" s="335"/>
      <c r="K7" s="335"/>
      <c r="L7" s="335"/>
      <c r="M7" s="335"/>
      <c r="N7" s="80"/>
    </row>
    <row r="8" spans="1:14" ht="144" customHeight="1" x14ac:dyDescent="0.25">
      <c r="A8" s="80"/>
      <c r="B8" s="335" t="s">
        <v>296</v>
      </c>
      <c r="C8" s="335"/>
      <c r="D8" s="335"/>
      <c r="E8" s="335"/>
      <c r="F8" s="335"/>
      <c r="G8" s="335"/>
      <c r="H8" s="335"/>
      <c r="I8" s="335"/>
      <c r="J8" s="335"/>
      <c r="K8" s="335"/>
      <c r="L8" s="335"/>
      <c r="M8" s="335"/>
      <c r="N8" s="80"/>
    </row>
    <row r="9" spans="1:14" ht="96.75" customHeight="1" x14ac:dyDescent="0.25">
      <c r="A9" s="80"/>
      <c r="B9" s="335" t="s">
        <v>297</v>
      </c>
      <c r="C9" s="336"/>
      <c r="D9" s="336"/>
      <c r="E9" s="336"/>
      <c r="F9" s="336"/>
      <c r="G9" s="336"/>
      <c r="H9" s="336"/>
      <c r="I9" s="336"/>
      <c r="J9" s="336"/>
      <c r="K9" s="336"/>
      <c r="L9" s="336"/>
      <c r="M9" s="80"/>
      <c r="N9" s="80"/>
    </row>
    <row r="10" spans="1:14" ht="43.5" customHeight="1" x14ac:dyDescent="0.25">
      <c r="A10" s="80"/>
      <c r="B10" s="335" t="s">
        <v>301</v>
      </c>
      <c r="C10" s="335"/>
      <c r="D10" s="335"/>
      <c r="E10" s="335"/>
      <c r="F10" s="335"/>
      <c r="G10" s="335"/>
      <c r="H10" s="335"/>
      <c r="I10" s="335"/>
      <c r="J10" s="335"/>
      <c r="K10" s="335"/>
      <c r="L10" s="335"/>
      <c r="M10" s="335"/>
      <c r="N10" s="80"/>
    </row>
  </sheetData>
  <sheetProtection sheet="1" selectLockedCells="1"/>
  <mergeCells count="9">
    <mergeCell ref="B10:M10"/>
    <mergeCell ref="B2:M2"/>
    <mergeCell ref="B4:M4"/>
    <mergeCell ref="B8:M8"/>
    <mergeCell ref="B9:L9"/>
    <mergeCell ref="B3:M3"/>
    <mergeCell ref="B5:M5"/>
    <mergeCell ref="B6:M6"/>
    <mergeCell ref="B7:M7"/>
  </mergeCells>
  <pageMargins left="0.7" right="0.7" top="0.75" bottom="0.75" header="0.3" footer="0.3"/>
  <pageSetup scale="76" fitToHeight="0" orientation="portrait" r:id="rId1"/>
  <headerFooter>
    <oddFooter>&amp;CFamily Planning HIV Integration Tool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AM56"/>
  <sheetViews>
    <sheetView zoomScaleSheetLayoutView="80" workbookViewId="0">
      <selection activeCell="R6" sqref="R6"/>
    </sheetView>
  </sheetViews>
  <sheetFormatPr defaultColWidth="8.85546875" defaultRowHeight="15" x14ac:dyDescent="0.25"/>
  <cols>
    <col min="1" max="1" width="2.42578125" style="1" customWidth="1"/>
    <col min="2" max="12" width="8.85546875" style="1"/>
    <col min="13" max="13" width="7.140625" style="1" customWidth="1"/>
    <col min="14" max="14" width="4.85546875" style="1" customWidth="1"/>
    <col min="15" max="39" width="8.85546875" style="1"/>
    <col min="40" max="16384" width="8.85546875" style="78"/>
  </cols>
  <sheetData>
    <row r="1" spans="1:14" x14ac:dyDescent="0.25">
      <c r="A1" s="167"/>
      <c r="B1" s="167"/>
      <c r="C1" s="167"/>
      <c r="D1" s="167"/>
      <c r="E1" s="167"/>
      <c r="F1" s="167"/>
      <c r="G1" s="167"/>
      <c r="H1" s="167"/>
      <c r="I1" s="167"/>
      <c r="J1" s="167"/>
      <c r="K1" s="167"/>
      <c r="L1" s="167"/>
      <c r="M1" s="167"/>
      <c r="N1" s="167"/>
    </row>
    <row r="2" spans="1:14" s="1" customFormat="1" ht="18" customHeight="1" x14ac:dyDescent="0.25">
      <c r="A2" s="167"/>
      <c r="B2" s="337" t="s">
        <v>298</v>
      </c>
      <c r="C2" s="337"/>
      <c r="D2" s="337"/>
      <c r="E2" s="337"/>
      <c r="F2" s="337"/>
      <c r="G2" s="337"/>
      <c r="H2" s="337"/>
      <c r="I2" s="337"/>
      <c r="J2" s="337"/>
      <c r="K2" s="337"/>
      <c r="L2" s="337"/>
      <c r="M2" s="337"/>
      <c r="N2" s="286"/>
    </row>
    <row r="3" spans="1:14" s="1" customFormat="1" ht="6.75" customHeight="1" x14ac:dyDescent="0.25">
      <c r="A3" s="128"/>
      <c r="B3" s="127"/>
      <c r="C3" s="127"/>
      <c r="D3" s="127"/>
      <c r="E3" s="127"/>
      <c r="F3" s="127"/>
      <c r="G3" s="127"/>
      <c r="H3" s="127"/>
      <c r="I3" s="127"/>
      <c r="J3" s="127"/>
      <c r="K3" s="127"/>
      <c r="L3" s="127"/>
      <c r="M3" s="127"/>
      <c r="N3" s="127"/>
    </row>
    <row r="4" spans="1:14" s="1" customFormat="1" ht="94.5" customHeight="1" x14ac:dyDescent="0.25">
      <c r="A4" s="129"/>
      <c r="B4" s="340" t="s">
        <v>299</v>
      </c>
      <c r="C4" s="333"/>
      <c r="D4" s="333"/>
      <c r="E4" s="333"/>
      <c r="F4" s="333"/>
      <c r="G4" s="333"/>
      <c r="H4" s="333"/>
      <c r="I4" s="333"/>
      <c r="J4" s="333"/>
      <c r="K4" s="333"/>
      <c r="L4" s="333"/>
      <c r="M4" s="333"/>
      <c r="N4" s="129"/>
    </row>
    <row r="5" spans="1:14" ht="87.75" customHeight="1" x14ac:dyDescent="0.25">
      <c r="A5" s="80"/>
      <c r="B5" s="340" t="s">
        <v>300</v>
      </c>
      <c r="C5" s="335"/>
      <c r="D5" s="335"/>
      <c r="E5" s="335"/>
      <c r="F5" s="335"/>
      <c r="G5" s="335"/>
      <c r="H5" s="335"/>
      <c r="I5" s="335"/>
      <c r="J5" s="335"/>
      <c r="K5" s="335"/>
      <c r="L5" s="335"/>
      <c r="M5" s="335"/>
      <c r="N5" s="80"/>
    </row>
    <row r="6" spans="1:14" ht="130.5" customHeight="1" x14ac:dyDescent="0.25">
      <c r="A6" s="80"/>
      <c r="B6" s="340" t="s">
        <v>396</v>
      </c>
      <c r="C6" s="335"/>
      <c r="D6" s="335"/>
      <c r="E6" s="335"/>
      <c r="F6" s="335"/>
      <c r="G6" s="335"/>
      <c r="H6" s="335"/>
      <c r="I6" s="335"/>
      <c r="J6" s="335"/>
      <c r="K6" s="335"/>
      <c r="L6" s="335"/>
      <c r="M6" s="335"/>
      <c r="N6" s="80"/>
    </row>
    <row r="7" spans="1:14" ht="121.5" customHeight="1" x14ac:dyDescent="0.25">
      <c r="A7" s="80"/>
      <c r="B7" s="335" t="s">
        <v>124</v>
      </c>
      <c r="C7" s="336"/>
      <c r="D7" s="336"/>
      <c r="E7" s="336"/>
      <c r="F7" s="336"/>
      <c r="G7" s="336"/>
      <c r="H7" s="336"/>
      <c r="I7" s="336"/>
      <c r="J7" s="336"/>
      <c r="K7" s="336"/>
      <c r="L7" s="336"/>
      <c r="M7" s="80"/>
      <c r="N7" s="80"/>
    </row>
    <row r="8" spans="1:14" s="1" customFormat="1" ht="114" customHeight="1" x14ac:dyDescent="0.25">
      <c r="A8" s="80"/>
      <c r="B8" s="335" t="s">
        <v>397</v>
      </c>
      <c r="C8" s="336"/>
      <c r="D8" s="336"/>
      <c r="E8" s="336"/>
      <c r="F8" s="336"/>
      <c r="G8" s="336"/>
      <c r="H8" s="336"/>
      <c r="I8" s="336"/>
      <c r="J8" s="336"/>
      <c r="K8" s="336"/>
      <c r="L8" s="336"/>
      <c r="M8" s="336"/>
      <c r="N8" s="80"/>
    </row>
    <row r="9" spans="1:14" s="1" customFormat="1" ht="64.5" customHeight="1" x14ac:dyDescent="0.25">
      <c r="A9" s="80"/>
      <c r="B9" s="335" t="s">
        <v>128</v>
      </c>
      <c r="C9" s="335"/>
      <c r="D9" s="335"/>
      <c r="E9" s="335"/>
      <c r="F9" s="335"/>
      <c r="G9" s="335"/>
      <c r="H9" s="335"/>
      <c r="I9" s="335"/>
      <c r="J9" s="335"/>
      <c r="K9" s="335"/>
      <c r="L9" s="335"/>
      <c r="M9" s="335"/>
      <c r="N9" s="80"/>
    </row>
    <row r="10" spans="1:14" s="1" customFormat="1" ht="60" customHeight="1" x14ac:dyDescent="0.25">
      <c r="A10" s="80"/>
      <c r="B10" s="335" t="s">
        <v>398</v>
      </c>
      <c r="C10" s="335"/>
      <c r="D10" s="335"/>
      <c r="E10" s="335"/>
      <c r="F10" s="335"/>
      <c r="G10" s="335"/>
      <c r="H10" s="335"/>
      <c r="I10" s="335"/>
      <c r="J10" s="335"/>
      <c r="K10" s="335"/>
      <c r="L10" s="335"/>
      <c r="M10" s="335"/>
      <c r="N10" s="80"/>
    </row>
    <row r="11" spans="1:14" s="1" customFormat="1" ht="60" customHeight="1" x14ac:dyDescent="0.25">
      <c r="A11" s="80"/>
      <c r="B11" s="125"/>
      <c r="C11" s="125"/>
      <c r="D11" s="125"/>
      <c r="E11" s="125"/>
      <c r="F11" s="125"/>
      <c r="G11" s="125"/>
      <c r="H11" s="125"/>
      <c r="I11" s="125"/>
      <c r="J11" s="125"/>
      <c r="K11" s="125"/>
      <c r="L11" s="125"/>
      <c r="M11" s="125"/>
      <c r="N11" s="80"/>
    </row>
    <row r="12" spans="1:14" s="1" customFormat="1" ht="60" customHeight="1" x14ac:dyDescent="0.25">
      <c r="A12" s="80"/>
      <c r="B12" s="283"/>
      <c r="C12" s="283"/>
      <c r="D12" s="283"/>
      <c r="E12" s="283"/>
      <c r="F12" s="283"/>
      <c r="G12" s="283"/>
      <c r="H12" s="283"/>
      <c r="I12" s="283"/>
      <c r="J12" s="283"/>
      <c r="K12" s="283"/>
      <c r="L12" s="283"/>
      <c r="M12" s="283"/>
      <c r="N12" s="80"/>
    </row>
    <row r="13" spans="1:14" s="1" customFormat="1" ht="60" customHeight="1" x14ac:dyDescent="0.25">
      <c r="A13" s="80"/>
      <c r="B13" s="283"/>
      <c r="C13" s="283"/>
      <c r="D13" s="283"/>
      <c r="E13" s="283"/>
      <c r="F13" s="283"/>
      <c r="G13" s="283"/>
      <c r="H13" s="283"/>
      <c r="I13" s="283"/>
      <c r="J13" s="283"/>
      <c r="K13" s="283"/>
      <c r="L13" s="283"/>
      <c r="M13" s="283"/>
      <c r="N13" s="80"/>
    </row>
    <row r="14" spans="1:14" s="1" customFormat="1" ht="60" customHeight="1" x14ac:dyDescent="0.25">
      <c r="A14" s="80"/>
      <c r="B14" s="125"/>
      <c r="C14" s="125"/>
      <c r="D14" s="125"/>
      <c r="E14" s="125"/>
      <c r="F14" s="125"/>
      <c r="G14" s="125"/>
      <c r="H14" s="125"/>
      <c r="I14" s="125"/>
      <c r="J14" s="125"/>
      <c r="K14" s="125"/>
      <c r="L14" s="125"/>
      <c r="M14" s="125"/>
      <c r="N14" s="80"/>
    </row>
    <row r="15" spans="1:14" s="1" customFormat="1" ht="33.75" customHeight="1" x14ac:dyDescent="0.25">
      <c r="A15" s="80"/>
      <c r="B15" s="125"/>
      <c r="C15" s="125"/>
      <c r="D15" s="125"/>
      <c r="E15" s="125"/>
      <c r="F15" s="125"/>
      <c r="G15" s="125"/>
      <c r="H15" s="125"/>
      <c r="I15" s="125"/>
      <c r="J15" s="125"/>
      <c r="K15" s="125"/>
      <c r="L15" s="125"/>
      <c r="M15" s="125"/>
      <c r="N15" s="80"/>
    </row>
    <row r="16" spans="1:14" s="1" customFormat="1" ht="48.75" customHeight="1" x14ac:dyDescent="0.25">
      <c r="A16" s="80"/>
      <c r="B16" s="335" t="s">
        <v>399</v>
      </c>
      <c r="C16" s="335"/>
      <c r="D16" s="335"/>
      <c r="E16" s="335"/>
      <c r="F16" s="335"/>
      <c r="G16" s="335"/>
      <c r="H16" s="335"/>
      <c r="I16" s="335"/>
      <c r="J16" s="335"/>
      <c r="K16" s="335"/>
      <c r="L16" s="335"/>
      <c r="M16" s="335"/>
      <c r="N16" s="80"/>
    </row>
    <row r="17" spans="1:14" s="1" customFormat="1" ht="70.5" customHeight="1" x14ac:dyDescent="0.25">
      <c r="A17" s="292"/>
      <c r="B17" s="339" t="s">
        <v>400</v>
      </c>
      <c r="C17" s="339"/>
      <c r="D17" s="339"/>
      <c r="E17" s="339"/>
      <c r="F17" s="339"/>
      <c r="G17" s="339"/>
      <c r="H17" s="339"/>
      <c r="I17" s="339"/>
      <c r="J17" s="339"/>
      <c r="K17" s="339"/>
      <c r="L17" s="339"/>
      <c r="M17" s="339"/>
      <c r="N17" s="292"/>
    </row>
    <row r="18" spans="1:14" x14ac:dyDescent="0.25">
      <c r="A18" s="168"/>
      <c r="B18" s="168"/>
      <c r="C18" s="168"/>
      <c r="D18" s="168"/>
      <c r="E18" s="168"/>
      <c r="F18" s="168"/>
      <c r="G18" s="168"/>
      <c r="H18" s="168"/>
      <c r="I18" s="168"/>
      <c r="J18" s="168"/>
      <c r="K18" s="168"/>
      <c r="L18" s="168"/>
      <c r="M18" s="168"/>
      <c r="N18" s="168"/>
    </row>
    <row r="19" spans="1:14" x14ac:dyDescent="0.25">
      <c r="A19" s="168"/>
      <c r="B19" s="168"/>
      <c r="C19" s="168"/>
      <c r="D19" s="168"/>
      <c r="E19" s="168"/>
      <c r="F19" s="168"/>
      <c r="G19" s="168"/>
      <c r="H19" s="168"/>
      <c r="I19" s="168"/>
      <c r="J19" s="168"/>
      <c r="K19" s="168"/>
      <c r="L19" s="168"/>
      <c r="M19" s="168"/>
      <c r="N19" s="168"/>
    </row>
    <row r="20" spans="1:14" x14ac:dyDescent="0.25">
      <c r="A20" s="168"/>
      <c r="B20" s="168"/>
      <c r="C20" s="168"/>
      <c r="D20" s="168"/>
      <c r="E20" s="168"/>
      <c r="F20" s="168"/>
      <c r="G20" s="168"/>
      <c r="H20" s="168"/>
      <c r="I20" s="168"/>
      <c r="J20" s="168"/>
      <c r="K20" s="168"/>
      <c r="L20" s="168"/>
      <c r="M20" s="168"/>
      <c r="N20" s="168"/>
    </row>
    <row r="21" spans="1:14" x14ac:dyDescent="0.25">
      <c r="A21" s="168"/>
      <c r="B21" s="168"/>
      <c r="C21" s="168"/>
      <c r="D21" s="168"/>
      <c r="E21" s="168"/>
      <c r="F21" s="168"/>
      <c r="G21" s="168"/>
      <c r="H21" s="168"/>
      <c r="I21" s="168"/>
      <c r="J21" s="168"/>
      <c r="K21" s="168"/>
      <c r="L21" s="168"/>
      <c r="M21" s="168"/>
      <c r="N21" s="168"/>
    </row>
    <row r="22" spans="1:14" x14ac:dyDescent="0.25">
      <c r="A22" s="168"/>
      <c r="B22" s="168"/>
      <c r="C22" s="168"/>
      <c r="D22" s="168"/>
      <c r="E22" s="168"/>
      <c r="F22" s="168"/>
      <c r="G22" s="168"/>
      <c r="H22" s="168"/>
      <c r="I22" s="168"/>
      <c r="J22" s="168"/>
      <c r="K22" s="168"/>
      <c r="L22" s="168"/>
      <c r="M22" s="168"/>
      <c r="N22" s="168"/>
    </row>
    <row r="23" spans="1:14" x14ac:dyDescent="0.25">
      <c r="A23" s="168"/>
      <c r="B23" s="168"/>
      <c r="C23" s="168"/>
      <c r="D23" s="168"/>
      <c r="E23" s="168"/>
      <c r="F23" s="168"/>
      <c r="G23" s="168"/>
      <c r="H23" s="168"/>
      <c r="I23" s="168"/>
      <c r="J23" s="168"/>
      <c r="K23" s="168"/>
      <c r="L23" s="168"/>
      <c r="M23" s="168"/>
      <c r="N23" s="168"/>
    </row>
    <row r="24" spans="1:14" x14ac:dyDescent="0.25">
      <c r="A24" s="168"/>
      <c r="B24" s="168"/>
      <c r="C24" s="168"/>
      <c r="D24" s="168"/>
      <c r="E24" s="168"/>
      <c r="F24" s="168"/>
      <c r="G24" s="168"/>
      <c r="H24" s="168"/>
      <c r="I24" s="168"/>
      <c r="J24" s="168"/>
      <c r="K24" s="168"/>
      <c r="L24" s="168"/>
      <c r="M24" s="168"/>
      <c r="N24" s="168"/>
    </row>
    <row r="25" spans="1:14" x14ac:dyDescent="0.25">
      <c r="A25" s="168"/>
      <c r="B25" s="168"/>
      <c r="C25" s="168"/>
      <c r="D25" s="168"/>
      <c r="E25" s="168"/>
      <c r="F25" s="168"/>
      <c r="G25" s="168"/>
      <c r="H25" s="168"/>
      <c r="I25" s="168"/>
      <c r="J25" s="168"/>
      <c r="K25" s="168"/>
      <c r="L25" s="168"/>
      <c r="M25" s="168"/>
      <c r="N25" s="168"/>
    </row>
    <row r="26" spans="1:14" x14ac:dyDescent="0.25">
      <c r="A26" s="168"/>
      <c r="B26" s="168"/>
      <c r="C26" s="168"/>
      <c r="D26" s="168"/>
      <c r="E26" s="168"/>
      <c r="F26" s="168"/>
      <c r="G26" s="168"/>
      <c r="H26" s="168"/>
      <c r="I26" s="168"/>
      <c r="J26" s="168"/>
      <c r="K26" s="168"/>
      <c r="L26" s="168"/>
      <c r="M26" s="168"/>
      <c r="N26" s="168"/>
    </row>
    <row r="27" spans="1:14" x14ac:dyDescent="0.25">
      <c r="A27" s="168"/>
      <c r="B27" s="168"/>
      <c r="C27" s="168"/>
      <c r="D27" s="168"/>
      <c r="E27" s="168"/>
      <c r="F27" s="168"/>
      <c r="G27" s="168"/>
      <c r="H27" s="168"/>
      <c r="I27" s="168"/>
      <c r="J27" s="168"/>
      <c r="K27" s="168"/>
      <c r="L27" s="168"/>
      <c r="M27" s="168"/>
      <c r="N27" s="168"/>
    </row>
    <row r="28" spans="1:14" x14ac:dyDescent="0.25">
      <c r="A28" s="168"/>
      <c r="B28" s="168"/>
      <c r="C28" s="168"/>
      <c r="D28" s="168"/>
      <c r="E28" s="168"/>
      <c r="F28" s="168"/>
      <c r="G28" s="168"/>
      <c r="H28" s="168"/>
      <c r="I28" s="168"/>
      <c r="J28" s="168"/>
      <c r="K28" s="168"/>
      <c r="L28" s="168"/>
      <c r="M28" s="168"/>
      <c r="N28" s="168"/>
    </row>
    <row r="29" spans="1:14" x14ac:dyDescent="0.25">
      <c r="A29" s="168"/>
      <c r="B29" s="168"/>
      <c r="C29" s="168"/>
      <c r="D29" s="168"/>
      <c r="E29" s="168"/>
      <c r="F29" s="168"/>
      <c r="G29" s="168"/>
      <c r="H29" s="168"/>
      <c r="I29" s="168"/>
      <c r="J29" s="168"/>
      <c r="K29" s="168"/>
      <c r="L29" s="168"/>
      <c r="M29" s="168"/>
      <c r="N29" s="168"/>
    </row>
    <row r="30" spans="1:14" x14ac:dyDescent="0.25">
      <c r="A30" s="168"/>
      <c r="B30" s="168"/>
      <c r="C30" s="168"/>
      <c r="D30" s="168"/>
      <c r="E30" s="168"/>
      <c r="F30" s="168"/>
      <c r="G30" s="168"/>
      <c r="H30" s="168"/>
      <c r="I30" s="168"/>
      <c r="J30" s="168"/>
      <c r="K30" s="168"/>
      <c r="L30" s="168"/>
      <c r="M30" s="168"/>
      <c r="N30" s="168"/>
    </row>
    <row r="31" spans="1:14" x14ac:dyDescent="0.25">
      <c r="A31" s="168"/>
      <c r="B31" s="168"/>
      <c r="C31" s="168"/>
      <c r="D31" s="168"/>
      <c r="E31" s="168"/>
      <c r="F31" s="168"/>
      <c r="G31" s="168"/>
      <c r="H31" s="168"/>
      <c r="I31" s="168"/>
      <c r="J31" s="168"/>
      <c r="K31" s="168"/>
      <c r="L31" s="168"/>
      <c r="M31" s="168"/>
      <c r="N31" s="168"/>
    </row>
    <row r="32" spans="1:14" x14ac:dyDescent="0.25">
      <c r="A32" s="168"/>
      <c r="B32" s="168"/>
      <c r="C32" s="168"/>
      <c r="D32" s="168"/>
      <c r="E32" s="168"/>
      <c r="F32" s="168"/>
      <c r="G32" s="168"/>
      <c r="H32" s="168"/>
      <c r="I32" s="168"/>
      <c r="J32" s="168"/>
      <c r="K32" s="168"/>
      <c r="L32" s="168"/>
      <c r="M32" s="168"/>
      <c r="N32" s="168"/>
    </row>
    <row r="33" spans="1:14" x14ac:dyDescent="0.25">
      <c r="A33" s="168"/>
      <c r="B33" s="168"/>
      <c r="C33" s="168"/>
      <c r="D33" s="168"/>
      <c r="E33" s="168"/>
      <c r="F33" s="168"/>
      <c r="G33" s="168"/>
      <c r="H33" s="168"/>
      <c r="I33" s="168"/>
      <c r="J33" s="168"/>
      <c r="K33" s="168"/>
      <c r="L33" s="168"/>
      <c r="M33" s="168"/>
      <c r="N33" s="168"/>
    </row>
    <row r="34" spans="1:14" x14ac:dyDescent="0.25">
      <c r="A34" s="168"/>
      <c r="B34" s="168"/>
      <c r="C34" s="168"/>
      <c r="D34" s="168"/>
      <c r="E34" s="168"/>
      <c r="F34" s="168"/>
      <c r="G34" s="168"/>
      <c r="H34" s="168"/>
      <c r="I34" s="168"/>
      <c r="J34" s="168"/>
      <c r="K34" s="168"/>
      <c r="L34" s="168"/>
      <c r="M34" s="168"/>
      <c r="N34" s="168"/>
    </row>
    <row r="35" spans="1:14" x14ac:dyDescent="0.25">
      <c r="A35" s="168"/>
      <c r="B35" s="168"/>
      <c r="C35" s="168"/>
      <c r="D35" s="168"/>
      <c r="E35" s="168"/>
      <c r="F35" s="168"/>
      <c r="G35" s="168"/>
      <c r="H35" s="168"/>
      <c r="I35" s="168"/>
      <c r="J35" s="168"/>
      <c r="K35" s="168"/>
      <c r="L35" s="168"/>
      <c r="M35" s="168"/>
      <c r="N35" s="168"/>
    </row>
    <row r="36" spans="1:14" x14ac:dyDescent="0.25">
      <c r="A36" s="168"/>
      <c r="B36" s="168"/>
      <c r="C36" s="168"/>
      <c r="D36" s="168"/>
      <c r="E36" s="168"/>
      <c r="F36" s="168"/>
      <c r="G36" s="168"/>
      <c r="H36" s="168"/>
      <c r="I36" s="168"/>
      <c r="J36" s="168"/>
      <c r="K36" s="168"/>
      <c r="L36" s="168"/>
      <c r="M36" s="168"/>
      <c r="N36" s="168"/>
    </row>
    <row r="37" spans="1:14" x14ac:dyDescent="0.25">
      <c r="A37" s="168"/>
      <c r="B37" s="168"/>
      <c r="C37" s="168"/>
      <c r="D37" s="168"/>
      <c r="E37" s="168"/>
      <c r="F37" s="168"/>
      <c r="G37" s="168"/>
      <c r="H37" s="168"/>
      <c r="I37" s="168"/>
      <c r="J37" s="168"/>
      <c r="K37" s="168"/>
      <c r="L37" s="168"/>
      <c r="M37" s="168"/>
      <c r="N37" s="168"/>
    </row>
    <row r="38" spans="1:14" x14ac:dyDescent="0.25">
      <c r="A38" s="168"/>
      <c r="B38" s="168"/>
      <c r="C38" s="168"/>
      <c r="D38" s="168"/>
      <c r="E38" s="168"/>
      <c r="F38" s="168"/>
      <c r="G38" s="168"/>
      <c r="H38" s="168"/>
      <c r="I38" s="168"/>
      <c r="J38" s="168"/>
      <c r="K38" s="168"/>
      <c r="L38" s="168"/>
      <c r="M38" s="168"/>
      <c r="N38" s="168"/>
    </row>
    <row r="39" spans="1:14" x14ac:dyDescent="0.25">
      <c r="A39" s="168"/>
      <c r="B39" s="168"/>
      <c r="C39" s="168"/>
      <c r="D39" s="168"/>
      <c r="E39" s="168"/>
      <c r="F39" s="168"/>
      <c r="G39" s="168"/>
      <c r="H39" s="168"/>
      <c r="I39" s="168"/>
      <c r="J39" s="168"/>
      <c r="K39" s="168"/>
      <c r="L39" s="168"/>
      <c r="M39" s="168"/>
      <c r="N39" s="168"/>
    </row>
    <row r="40" spans="1:14" x14ac:dyDescent="0.25">
      <c r="A40" s="168"/>
      <c r="B40" s="168"/>
      <c r="C40" s="168"/>
      <c r="D40" s="168"/>
      <c r="E40" s="168"/>
      <c r="F40" s="168"/>
      <c r="G40" s="168"/>
      <c r="H40" s="168"/>
      <c r="I40" s="168"/>
      <c r="J40" s="168"/>
      <c r="K40" s="168"/>
      <c r="L40" s="168"/>
      <c r="M40" s="168"/>
      <c r="N40" s="168"/>
    </row>
    <row r="41" spans="1:14" x14ac:dyDescent="0.25">
      <c r="A41" s="168"/>
      <c r="B41" s="168"/>
      <c r="C41" s="168"/>
      <c r="D41" s="168"/>
      <c r="E41" s="168"/>
      <c r="F41" s="168"/>
      <c r="G41" s="168"/>
      <c r="H41" s="168"/>
      <c r="I41" s="168"/>
      <c r="J41" s="168"/>
      <c r="K41" s="168"/>
      <c r="L41" s="168"/>
      <c r="M41" s="168"/>
      <c r="N41" s="168"/>
    </row>
    <row r="42" spans="1:14" x14ac:dyDescent="0.25">
      <c r="A42" s="168"/>
      <c r="B42" s="168"/>
      <c r="C42" s="168"/>
      <c r="D42" s="168"/>
      <c r="E42" s="168"/>
      <c r="F42" s="168"/>
      <c r="G42" s="168"/>
      <c r="H42" s="168"/>
      <c r="I42" s="168"/>
      <c r="J42" s="168"/>
      <c r="K42" s="168"/>
      <c r="L42" s="168"/>
      <c r="M42" s="168"/>
      <c r="N42" s="168"/>
    </row>
    <row r="43" spans="1:14" ht="36" customHeight="1" x14ac:dyDescent="0.25">
      <c r="A43" s="168"/>
      <c r="B43" s="338" t="s">
        <v>330</v>
      </c>
      <c r="C43" s="338"/>
      <c r="D43" s="338"/>
      <c r="E43" s="338"/>
      <c r="F43" s="338"/>
      <c r="G43" s="338"/>
      <c r="H43" s="338"/>
      <c r="I43" s="338"/>
      <c r="J43" s="338"/>
      <c r="K43" s="338"/>
      <c r="L43" s="338"/>
      <c r="M43" s="338"/>
      <c r="N43" s="168"/>
    </row>
    <row r="44" spans="1:14" x14ac:dyDescent="0.25">
      <c r="A44" s="168"/>
      <c r="B44" s="168"/>
      <c r="C44" s="168"/>
      <c r="D44" s="168"/>
      <c r="E44" s="168"/>
      <c r="F44" s="168"/>
      <c r="G44" s="168"/>
      <c r="H44" s="168"/>
      <c r="I44" s="168"/>
      <c r="J44" s="168"/>
      <c r="K44" s="168"/>
      <c r="L44" s="168"/>
      <c r="M44" s="168"/>
      <c r="N44" s="168"/>
    </row>
    <row r="45" spans="1:14" x14ac:dyDescent="0.25">
      <c r="A45" s="168"/>
      <c r="B45" s="168"/>
      <c r="C45" s="168"/>
      <c r="D45" s="168"/>
      <c r="E45" s="168"/>
      <c r="F45" s="168"/>
      <c r="G45" s="168"/>
      <c r="H45" s="168"/>
      <c r="I45" s="168"/>
      <c r="J45" s="168"/>
      <c r="K45" s="168"/>
      <c r="L45" s="168"/>
      <c r="M45" s="168"/>
      <c r="N45" s="168"/>
    </row>
    <row r="46" spans="1:14" x14ac:dyDescent="0.25">
      <c r="A46" s="168"/>
      <c r="B46" s="168"/>
      <c r="C46" s="168"/>
      <c r="D46" s="168"/>
      <c r="E46" s="168"/>
      <c r="F46" s="168"/>
      <c r="G46" s="168"/>
      <c r="H46" s="168"/>
      <c r="I46" s="168"/>
      <c r="J46" s="168"/>
      <c r="K46" s="168"/>
      <c r="L46" s="168"/>
      <c r="M46" s="168"/>
      <c r="N46" s="168"/>
    </row>
    <row r="47" spans="1:14" x14ac:dyDescent="0.25">
      <c r="A47" s="168"/>
      <c r="B47" s="168"/>
      <c r="C47" s="168"/>
      <c r="D47" s="168"/>
      <c r="E47" s="168"/>
      <c r="F47" s="168"/>
      <c r="G47" s="168"/>
      <c r="H47" s="168"/>
      <c r="I47" s="168"/>
      <c r="J47" s="168"/>
      <c r="K47" s="168"/>
      <c r="L47" s="168"/>
      <c r="M47" s="168"/>
      <c r="N47" s="168"/>
    </row>
    <row r="48" spans="1:14" x14ac:dyDescent="0.25">
      <c r="A48" s="168"/>
      <c r="B48" s="168"/>
      <c r="C48" s="168"/>
      <c r="D48" s="168"/>
      <c r="E48" s="168"/>
      <c r="F48" s="168"/>
      <c r="G48" s="168"/>
      <c r="H48" s="168"/>
      <c r="I48" s="168"/>
      <c r="J48" s="168"/>
      <c r="K48" s="168"/>
      <c r="L48" s="168"/>
      <c r="M48" s="168"/>
      <c r="N48" s="168"/>
    </row>
    <row r="49" spans="1:14" x14ac:dyDescent="0.25">
      <c r="A49" s="168"/>
      <c r="B49" s="168"/>
      <c r="C49" s="168"/>
      <c r="D49" s="168"/>
      <c r="E49" s="168"/>
      <c r="F49" s="168"/>
      <c r="G49" s="168"/>
      <c r="H49" s="168"/>
      <c r="I49" s="168"/>
      <c r="J49" s="168"/>
      <c r="K49" s="168"/>
      <c r="L49" s="168"/>
      <c r="M49" s="168"/>
      <c r="N49" s="168"/>
    </row>
    <row r="50" spans="1:14" x14ac:dyDescent="0.25">
      <c r="A50" s="168"/>
      <c r="B50" s="168"/>
      <c r="C50" s="168"/>
      <c r="D50" s="168"/>
      <c r="E50" s="168"/>
      <c r="F50" s="168"/>
      <c r="G50" s="168"/>
      <c r="H50" s="168"/>
      <c r="I50" s="168"/>
      <c r="J50" s="168"/>
      <c r="K50" s="168"/>
      <c r="L50" s="168"/>
      <c r="M50" s="168"/>
      <c r="N50" s="168"/>
    </row>
    <row r="51" spans="1:14" x14ac:dyDescent="0.25">
      <c r="A51" s="168"/>
      <c r="B51" s="168"/>
      <c r="C51" s="168"/>
      <c r="D51" s="168"/>
      <c r="E51" s="168"/>
      <c r="F51" s="168"/>
      <c r="G51" s="168"/>
      <c r="H51" s="168"/>
      <c r="I51" s="168"/>
      <c r="J51" s="168"/>
      <c r="K51" s="168"/>
      <c r="L51" s="168"/>
      <c r="M51" s="168"/>
      <c r="N51" s="168"/>
    </row>
    <row r="52" spans="1:14" x14ac:dyDescent="0.25">
      <c r="A52" s="168"/>
      <c r="B52" s="168"/>
      <c r="C52" s="168"/>
      <c r="D52" s="168"/>
      <c r="E52" s="168"/>
      <c r="F52" s="168"/>
      <c r="G52" s="168"/>
      <c r="H52" s="168"/>
      <c r="I52" s="168"/>
      <c r="J52" s="168"/>
      <c r="K52" s="168"/>
      <c r="L52" s="168"/>
      <c r="M52" s="168"/>
      <c r="N52" s="168"/>
    </row>
    <row r="53" spans="1:14" x14ac:dyDescent="0.25">
      <c r="A53" s="168"/>
      <c r="B53" s="168"/>
      <c r="C53" s="168"/>
      <c r="D53" s="168"/>
      <c r="E53" s="168"/>
      <c r="F53" s="168"/>
      <c r="G53" s="168"/>
      <c r="H53" s="168"/>
      <c r="I53" s="168"/>
      <c r="J53" s="168"/>
      <c r="K53" s="168"/>
      <c r="L53" s="168"/>
      <c r="M53" s="168"/>
      <c r="N53" s="168"/>
    </row>
    <row r="54" spans="1:14" ht="33.75" customHeight="1" x14ac:dyDescent="0.25">
      <c r="A54" s="168"/>
      <c r="B54" s="338" t="s">
        <v>401</v>
      </c>
      <c r="C54" s="338"/>
      <c r="D54" s="338"/>
      <c r="E54" s="338"/>
      <c r="F54" s="338"/>
      <c r="G54" s="338"/>
      <c r="H54" s="338"/>
      <c r="I54" s="338"/>
      <c r="J54" s="338"/>
      <c r="K54" s="338"/>
      <c r="L54" s="338"/>
      <c r="M54" s="338"/>
      <c r="N54" s="168"/>
    </row>
    <row r="55" spans="1:14" ht="69" customHeight="1" x14ac:dyDescent="0.25">
      <c r="A55" s="168"/>
      <c r="B55" s="338" t="s">
        <v>402</v>
      </c>
      <c r="C55" s="338"/>
      <c r="D55" s="338"/>
      <c r="E55" s="338"/>
      <c r="F55" s="338"/>
      <c r="G55" s="338"/>
      <c r="H55" s="338"/>
      <c r="I55" s="338"/>
      <c r="J55" s="338"/>
      <c r="K55" s="338"/>
      <c r="L55" s="338"/>
      <c r="M55" s="338"/>
      <c r="N55" s="168"/>
    </row>
    <row r="56" spans="1:14" x14ac:dyDescent="0.25">
      <c r="A56" s="167"/>
      <c r="B56" s="167"/>
      <c r="C56" s="167"/>
      <c r="D56" s="167"/>
      <c r="E56" s="167"/>
      <c r="F56" s="167"/>
      <c r="G56" s="167"/>
      <c r="H56" s="167"/>
      <c r="I56" s="167"/>
      <c r="J56" s="167"/>
      <c r="K56" s="167"/>
      <c r="L56" s="167"/>
      <c r="M56" s="167"/>
      <c r="N56" s="167"/>
    </row>
  </sheetData>
  <sheetProtection sheet="1" objects="1" scenarios="1" selectLockedCells="1"/>
  <mergeCells count="13">
    <mergeCell ref="B2:M2"/>
    <mergeCell ref="B16:M16"/>
    <mergeCell ref="B43:M43"/>
    <mergeCell ref="B54:M54"/>
    <mergeCell ref="B55:M55"/>
    <mergeCell ref="B9:M9"/>
    <mergeCell ref="B10:M10"/>
    <mergeCell ref="B17:M17"/>
    <mergeCell ref="B4:M4"/>
    <mergeCell ref="B5:M5"/>
    <mergeCell ref="B6:M6"/>
    <mergeCell ref="B7:L7"/>
    <mergeCell ref="B8:M8"/>
  </mergeCells>
  <pageMargins left="0.7" right="0.7" top="0.75" bottom="0.75" header="0.3" footer="0.3"/>
  <pageSetup scale="78" fitToHeight="0" orientation="portrait" r:id="rId1"/>
  <headerFooter>
    <oddFooter>&amp;CFamily Planning HIV Integration Tool &amp;P</oddFooter>
  </headerFooter>
  <rowBreaks count="2" manualBreakCount="2">
    <brk id="9" max="13" man="1"/>
    <brk id="42" max="13" man="1"/>
  </rowBreaks>
  <colBreaks count="1" manualBreakCount="1">
    <brk id="13" max="5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7"/>
    <pageSetUpPr fitToPage="1"/>
  </sheetPr>
  <dimension ref="A1:AM49"/>
  <sheetViews>
    <sheetView zoomScaleSheetLayoutView="80" workbookViewId="0">
      <selection activeCell="F3" sqref="F3:J3"/>
    </sheetView>
  </sheetViews>
  <sheetFormatPr defaultColWidth="8.85546875" defaultRowHeight="15" x14ac:dyDescent="0.25"/>
  <cols>
    <col min="1" max="1" width="2.42578125" style="1" customWidth="1"/>
    <col min="2" max="5" width="10.140625" style="1" customWidth="1"/>
    <col min="6" max="10" width="7.42578125" style="1" customWidth="1"/>
    <col min="11" max="11" width="2.140625" style="1" customWidth="1"/>
    <col min="12" max="12" width="17.7109375" style="1" customWidth="1"/>
    <col min="13" max="13" width="2" style="1" customWidth="1"/>
    <col min="14" max="39" width="8.85546875" style="1"/>
  </cols>
  <sheetData>
    <row r="1" spans="1:13" s="1" customFormat="1" ht="39" customHeight="1" x14ac:dyDescent="0.25">
      <c r="A1" s="341" t="s">
        <v>0</v>
      </c>
      <c r="B1" s="341"/>
      <c r="C1" s="341"/>
      <c r="D1" s="341"/>
      <c r="E1" s="341"/>
      <c r="F1" s="341"/>
      <c r="G1" s="341"/>
      <c r="H1" s="341"/>
      <c r="I1" s="341"/>
      <c r="J1" s="341"/>
      <c r="K1" s="341"/>
      <c r="L1" s="341"/>
      <c r="M1" s="341"/>
    </row>
    <row r="2" spans="1:13" s="1" customFormat="1" x14ac:dyDescent="0.25">
      <c r="A2" s="129"/>
      <c r="B2" s="333"/>
      <c r="C2" s="340"/>
      <c r="D2" s="340"/>
      <c r="E2" s="340"/>
      <c r="F2" s="340"/>
      <c r="G2" s="340"/>
      <c r="H2" s="340"/>
      <c r="I2" s="340"/>
      <c r="J2" s="340"/>
      <c r="K2" s="340"/>
      <c r="L2" s="340"/>
      <c r="M2" s="129"/>
    </row>
    <row r="3" spans="1:13" s="1" customFormat="1" ht="15.75" customHeight="1" x14ac:dyDescent="0.25">
      <c r="A3" s="7"/>
      <c r="B3" s="342" t="s">
        <v>1</v>
      </c>
      <c r="C3" s="342"/>
      <c r="D3" s="342"/>
      <c r="E3" s="342"/>
      <c r="F3" s="343"/>
      <c r="G3" s="344"/>
      <c r="H3" s="344"/>
      <c r="I3" s="344"/>
      <c r="J3" s="344"/>
      <c r="K3" s="7"/>
      <c r="L3" s="7"/>
      <c r="M3" s="7"/>
    </row>
    <row r="4" spans="1:13" s="1" customFormat="1" ht="15.75" x14ac:dyDescent="0.25">
      <c r="A4" s="126"/>
      <c r="B4" s="126"/>
      <c r="C4" s="126"/>
      <c r="D4" s="126"/>
      <c r="E4" s="126"/>
      <c r="F4" s="130"/>
      <c r="G4" s="130"/>
      <c r="H4" s="130"/>
      <c r="I4" s="130"/>
      <c r="J4" s="130"/>
      <c r="K4" s="7"/>
      <c r="L4" s="7"/>
      <c r="M4" s="7"/>
    </row>
    <row r="5" spans="1:13" s="1" customFormat="1" ht="15.75" x14ac:dyDescent="0.25">
      <c r="A5" s="131"/>
      <c r="B5" s="342" t="s">
        <v>2</v>
      </c>
      <c r="C5" s="342"/>
      <c r="D5" s="342"/>
      <c r="E5" s="342"/>
      <c r="F5" s="344"/>
      <c r="G5" s="344"/>
      <c r="H5" s="344"/>
      <c r="I5" s="344"/>
      <c r="J5" s="344"/>
      <c r="K5" s="8"/>
      <c r="L5" s="8"/>
      <c r="M5" s="129"/>
    </row>
    <row r="6" spans="1:13" s="1" customFormat="1" ht="15.75" x14ac:dyDescent="0.25">
      <c r="A6" s="126"/>
      <c r="B6" s="126"/>
      <c r="C6" s="126"/>
      <c r="D6" s="126"/>
      <c r="E6" s="126"/>
      <c r="F6" s="130"/>
      <c r="G6" s="130"/>
      <c r="H6" s="130"/>
      <c r="I6" s="130"/>
      <c r="J6" s="130"/>
      <c r="K6" s="7"/>
      <c r="L6" s="7"/>
      <c r="M6" s="7"/>
    </row>
    <row r="7" spans="1:13" s="1" customFormat="1" ht="15.75" customHeight="1" x14ac:dyDescent="0.25">
      <c r="A7" s="7"/>
      <c r="B7" s="342" t="s">
        <v>131</v>
      </c>
      <c r="C7" s="342"/>
      <c r="D7" s="342"/>
      <c r="E7" s="342"/>
      <c r="F7" s="344"/>
      <c r="G7" s="344"/>
      <c r="H7" s="344"/>
      <c r="I7" s="344"/>
      <c r="J7" s="344"/>
      <c r="K7" s="7"/>
      <c r="L7" s="7"/>
      <c r="M7" s="7"/>
    </row>
    <row r="8" spans="1:13" s="1" customFormat="1" ht="15.75" customHeight="1" x14ac:dyDescent="0.25">
      <c r="A8" s="126"/>
      <c r="B8" s="126"/>
      <c r="C8" s="126"/>
      <c r="D8" s="126"/>
      <c r="E8" s="126"/>
      <c r="F8" s="130"/>
      <c r="G8" s="130"/>
      <c r="H8" s="130"/>
      <c r="I8" s="130"/>
      <c r="J8" s="130"/>
      <c r="K8" s="7"/>
      <c r="L8" s="7"/>
      <c r="M8" s="7"/>
    </row>
    <row r="9" spans="1:13" s="1" customFormat="1" ht="15.75" x14ac:dyDescent="0.25">
      <c r="A9" s="131"/>
      <c r="B9" s="342" t="s">
        <v>3</v>
      </c>
      <c r="C9" s="342"/>
      <c r="D9" s="342"/>
      <c r="E9" s="342"/>
      <c r="F9" s="344"/>
      <c r="G9" s="344"/>
      <c r="H9" s="344"/>
      <c r="I9" s="344"/>
      <c r="J9" s="344"/>
      <c r="K9" s="8"/>
      <c r="L9" s="8"/>
      <c r="M9" s="129"/>
    </row>
    <row r="10" spans="1:13" s="1" customFormat="1" x14ac:dyDescent="0.25">
      <c r="A10" s="131"/>
      <c r="B10" s="124"/>
      <c r="C10" s="124"/>
      <c r="D10" s="124"/>
      <c r="E10" s="124"/>
      <c r="F10" s="9"/>
      <c r="G10" s="9"/>
      <c r="H10" s="9"/>
      <c r="I10" s="9"/>
      <c r="J10" s="9"/>
      <c r="K10" s="8"/>
      <c r="L10" s="8"/>
      <c r="M10" s="129"/>
    </row>
    <row r="11" spans="1:13" s="1" customFormat="1" ht="15.75" x14ac:dyDescent="0.25">
      <c r="A11" s="131"/>
      <c r="B11" s="342" t="s">
        <v>4</v>
      </c>
      <c r="C11" s="342"/>
      <c r="D11" s="342"/>
      <c r="E11" s="342"/>
      <c r="F11" s="344"/>
      <c r="G11" s="344"/>
      <c r="H11" s="344"/>
      <c r="I11" s="344"/>
      <c r="J11" s="344"/>
      <c r="K11" s="8"/>
      <c r="L11" s="8"/>
      <c r="M11" s="129"/>
    </row>
    <row r="12" spans="1:13" s="1" customFormat="1" x14ac:dyDescent="0.25">
      <c r="A12" s="131"/>
      <c r="B12" s="124"/>
      <c r="C12" s="124"/>
      <c r="D12" s="124"/>
      <c r="E12" s="124"/>
      <c r="F12" s="9"/>
      <c r="G12" s="9"/>
      <c r="H12" s="9"/>
      <c r="I12" s="9"/>
      <c r="J12" s="9"/>
      <c r="K12" s="8"/>
      <c r="L12" s="8"/>
      <c r="M12" s="129"/>
    </row>
    <row r="13" spans="1:13" s="1" customFormat="1" ht="15.75" x14ac:dyDescent="0.25">
      <c r="A13" s="131"/>
      <c r="B13" s="342" t="s">
        <v>5</v>
      </c>
      <c r="C13" s="342"/>
      <c r="D13" s="342"/>
      <c r="E13" s="342"/>
      <c r="F13" s="344"/>
      <c r="G13" s="344"/>
      <c r="H13" s="344"/>
      <c r="I13" s="344"/>
      <c r="J13" s="344"/>
      <c r="K13" s="8"/>
      <c r="L13" s="8"/>
      <c r="M13" s="129"/>
    </row>
    <row r="14" spans="1:13" s="1" customFormat="1" x14ac:dyDescent="0.25">
      <c r="A14" s="131"/>
      <c r="B14" s="124"/>
      <c r="C14" s="124"/>
      <c r="D14" s="124"/>
      <c r="E14" s="124"/>
      <c r="F14" s="9"/>
      <c r="G14" s="9"/>
      <c r="H14" s="9"/>
      <c r="I14" s="9"/>
      <c r="J14" s="9"/>
      <c r="K14" s="8"/>
      <c r="L14" s="8"/>
      <c r="M14" s="129"/>
    </row>
    <row r="15" spans="1:13" s="1" customFormat="1" ht="15.75" x14ac:dyDescent="0.25">
      <c r="A15" s="131"/>
      <c r="B15" s="342" t="s">
        <v>6</v>
      </c>
      <c r="C15" s="342"/>
      <c r="D15" s="342"/>
      <c r="E15" s="342"/>
      <c r="F15" s="344"/>
      <c r="G15" s="344"/>
      <c r="H15" s="344"/>
      <c r="I15" s="344"/>
      <c r="J15" s="344"/>
      <c r="K15" s="8"/>
      <c r="L15" s="8"/>
      <c r="M15" s="129"/>
    </row>
    <row r="16" spans="1:13" s="1" customFormat="1" x14ac:dyDescent="0.25">
      <c r="A16" s="131"/>
      <c r="B16" s="124"/>
      <c r="C16" s="124"/>
      <c r="D16" s="124"/>
      <c r="E16" s="124"/>
      <c r="F16" s="9"/>
      <c r="G16" s="9"/>
      <c r="H16" s="9"/>
      <c r="I16" s="9"/>
      <c r="J16" s="9"/>
      <c r="K16" s="8"/>
      <c r="L16" s="8"/>
      <c r="M16" s="129"/>
    </row>
    <row r="17" spans="1:13" s="1" customFormat="1" ht="15.75" x14ac:dyDescent="0.25">
      <c r="A17" s="131"/>
      <c r="B17" s="342" t="s">
        <v>129</v>
      </c>
      <c r="C17" s="342"/>
      <c r="D17" s="342"/>
      <c r="E17" s="342"/>
      <c r="F17" s="344"/>
      <c r="G17" s="344"/>
      <c r="H17" s="344"/>
      <c r="I17" s="344"/>
      <c r="J17" s="344"/>
      <c r="K17" s="8"/>
      <c r="L17" s="10" t="str">
        <f>IF(F17="Other","Please specify:","")</f>
        <v/>
      </c>
      <c r="M17" s="129"/>
    </row>
    <row r="18" spans="1:13" s="1" customFormat="1" x14ac:dyDescent="0.25">
      <c r="A18" s="131"/>
      <c r="B18" s="124"/>
      <c r="C18" s="124"/>
      <c r="D18" s="124"/>
      <c r="E18" s="124"/>
      <c r="F18" s="9"/>
      <c r="G18" s="9"/>
      <c r="H18" s="9"/>
      <c r="I18" s="9"/>
      <c r="J18" s="9"/>
      <c r="K18" s="8"/>
      <c r="L18" s="117"/>
      <c r="M18" s="129"/>
    </row>
    <row r="19" spans="1:13" s="1" customFormat="1" ht="15.75" x14ac:dyDescent="0.25">
      <c r="A19" s="131"/>
      <c r="B19" s="342" t="s">
        <v>130</v>
      </c>
      <c r="C19" s="342"/>
      <c r="D19" s="342"/>
      <c r="E19" s="342"/>
      <c r="F19" s="344"/>
      <c r="G19" s="344"/>
      <c r="H19" s="344"/>
      <c r="I19" s="344"/>
      <c r="J19" s="344"/>
      <c r="K19" s="8"/>
      <c r="L19" s="10" t="str">
        <f>IF(F19="Other","Please specify:","")</f>
        <v/>
      </c>
      <c r="M19" s="129"/>
    </row>
    <row r="20" spans="1:13" s="1" customFormat="1" x14ac:dyDescent="0.25">
      <c r="A20" s="129"/>
      <c r="B20" s="8"/>
      <c r="C20" s="8"/>
      <c r="D20" s="8"/>
      <c r="E20" s="8"/>
      <c r="F20" s="9"/>
      <c r="G20" s="9"/>
      <c r="H20" s="9"/>
      <c r="I20" s="9"/>
      <c r="J20" s="9"/>
      <c r="K20" s="8"/>
      <c r="L20" s="117"/>
      <c r="M20" s="129"/>
    </row>
    <row r="21" spans="1:13" s="1" customFormat="1" ht="15.75" x14ac:dyDescent="0.25">
      <c r="A21" s="129"/>
      <c r="B21" s="109" t="s">
        <v>109</v>
      </c>
      <c r="C21" s="109"/>
      <c r="D21" s="109"/>
      <c r="E21" s="109"/>
      <c r="F21" s="108"/>
      <c r="G21" s="9"/>
      <c r="H21" s="9"/>
      <c r="I21" s="9"/>
      <c r="J21" s="9"/>
      <c r="K21" s="8"/>
      <c r="L21" s="8"/>
      <c r="M21" s="129"/>
    </row>
    <row r="22" spans="1:13" s="1" customFormat="1" x14ac:dyDescent="0.25">
      <c r="A22" s="129"/>
      <c r="B22" s="8"/>
      <c r="C22" s="8"/>
      <c r="D22" s="8"/>
      <c r="E22" s="8"/>
      <c r="F22" s="9"/>
      <c r="G22" s="9"/>
      <c r="H22" s="9"/>
      <c r="I22" s="9"/>
      <c r="J22" s="9"/>
      <c r="K22" s="8"/>
      <c r="L22" s="8"/>
      <c r="M22" s="129"/>
    </row>
    <row r="23" spans="1:13" s="1" customFormat="1" x14ac:dyDescent="0.25">
      <c r="A23" s="129"/>
      <c r="B23" s="8"/>
      <c r="C23" s="8"/>
      <c r="D23" s="8"/>
      <c r="E23" s="8"/>
      <c r="F23" s="9"/>
      <c r="G23" s="9"/>
      <c r="H23" s="9"/>
      <c r="I23" s="9"/>
      <c r="J23" s="9"/>
      <c r="K23" s="8"/>
      <c r="L23" s="8"/>
      <c r="M23" s="129"/>
    </row>
    <row r="24" spans="1:13" s="1" customFormat="1" x14ac:dyDescent="0.25">
      <c r="A24" s="129"/>
      <c r="B24" s="8"/>
      <c r="C24" s="8"/>
      <c r="D24" s="8"/>
      <c r="E24" s="8"/>
      <c r="F24" s="9"/>
      <c r="G24" s="9"/>
      <c r="H24" s="9"/>
      <c r="I24" s="9"/>
      <c r="J24" s="9"/>
      <c r="K24" s="8"/>
      <c r="L24" s="8"/>
      <c r="M24" s="129"/>
    </row>
    <row r="25" spans="1:13" s="1" customFormat="1" x14ac:dyDescent="0.25">
      <c r="A25" s="129"/>
      <c r="B25" s="8"/>
      <c r="C25" s="8"/>
      <c r="D25" s="8"/>
      <c r="E25" s="8"/>
      <c r="F25" s="9"/>
      <c r="G25" s="9"/>
      <c r="H25" s="9"/>
      <c r="I25" s="9"/>
      <c r="J25" s="9"/>
      <c r="K25" s="8"/>
      <c r="L25" s="8"/>
      <c r="M25" s="129"/>
    </row>
    <row r="26" spans="1:13" s="1" customFormat="1" x14ac:dyDescent="0.25">
      <c r="A26" s="129"/>
      <c r="B26" s="8"/>
      <c r="C26" s="8"/>
      <c r="D26" s="8"/>
      <c r="E26" s="8"/>
      <c r="F26" s="9"/>
      <c r="G26" s="9"/>
      <c r="H26" s="9"/>
      <c r="I26" s="9"/>
      <c r="J26" s="9"/>
      <c r="K26" s="8"/>
      <c r="L26" s="8"/>
      <c r="M26" s="129"/>
    </row>
    <row r="27" spans="1:13" s="1" customFormat="1" x14ac:dyDescent="0.25">
      <c r="A27" s="129"/>
      <c r="B27" s="8"/>
      <c r="C27" s="8"/>
      <c r="D27" s="8"/>
      <c r="E27" s="8"/>
      <c r="F27" s="9"/>
      <c r="G27" s="9"/>
      <c r="H27" s="9"/>
      <c r="I27" s="9"/>
      <c r="J27" s="9"/>
      <c r="K27" s="8"/>
      <c r="L27" s="8"/>
      <c r="M27" s="129"/>
    </row>
    <row r="28" spans="1:13" s="1" customFormat="1" x14ac:dyDescent="0.25">
      <c r="A28" s="129"/>
      <c r="B28" s="8"/>
      <c r="C28" s="8"/>
      <c r="D28" s="8"/>
      <c r="E28" s="8"/>
      <c r="F28" s="9"/>
      <c r="G28" s="9"/>
      <c r="H28" s="9"/>
      <c r="I28" s="9"/>
      <c r="J28" s="9"/>
      <c r="K28" s="8"/>
      <c r="L28" s="8"/>
      <c r="M28" s="129"/>
    </row>
    <row r="29" spans="1:13" s="1" customFormat="1" x14ac:dyDescent="0.25">
      <c r="A29" s="129"/>
      <c r="B29" s="8"/>
      <c r="C29" s="8"/>
      <c r="D29" s="8"/>
      <c r="E29" s="8"/>
      <c r="F29" s="9"/>
      <c r="G29" s="9"/>
      <c r="H29" s="9"/>
      <c r="I29" s="9"/>
      <c r="J29" s="9"/>
      <c r="K29" s="8"/>
      <c r="L29" s="8"/>
      <c r="M29" s="129"/>
    </row>
    <row r="30" spans="1:13" s="1" customFormat="1" x14ac:dyDescent="0.25">
      <c r="A30" s="129"/>
      <c r="B30" s="8"/>
      <c r="C30" s="8"/>
      <c r="D30" s="8"/>
      <c r="E30" s="8"/>
      <c r="F30" s="9"/>
      <c r="G30" s="9"/>
      <c r="H30" s="9"/>
      <c r="I30" s="9"/>
      <c r="J30" s="9"/>
      <c r="K30" s="8"/>
      <c r="L30" s="8"/>
      <c r="M30" s="129"/>
    </row>
    <row r="31" spans="1:13" ht="15.75" x14ac:dyDescent="0.25">
      <c r="A31" s="80"/>
      <c r="B31" s="109" t="s">
        <v>108</v>
      </c>
      <c r="C31" s="80"/>
      <c r="D31" s="80"/>
      <c r="E31" s="80"/>
      <c r="F31" s="80"/>
      <c r="G31" s="80"/>
      <c r="H31" s="80"/>
      <c r="I31" s="80"/>
      <c r="J31" s="80"/>
      <c r="K31" s="80"/>
      <c r="L31" s="80"/>
      <c r="M31" s="80"/>
    </row>
    <row r="32" spans="1:13" ht="19.5" customHeight="1" x14ac:dyDescent="0.25">
      <c r="A32" s="80"/>
      <c r="B32" s="80"/>
      <c r="C32" s="80"/>
      <c r="D32" s="80"/>
      <c r="E32" s="80"/>
      <c r="F32" s="80"/>
      <c r="G32" s="80"/>
      <c r="H32" s="80"/>
      <c r="I32" s="80"/>
      <c r="J32" s="80"/>
      <c r="K32" s="80"/>
      <c r="L32" s="80"/>
      <c r="M32" s="80"/>
    </row>
    <row r="33" spans="1:39" ht="19.5" customHeight="1" x14ac:dyDescent="0.25">
      <c r="A33" s="80"/>
      <c r="B33" s="80"/>
      <c r="C33" s="80"/>
      <c r="D33" s="80"/>
      <c r="E33" s="80"/>
      <c r="F33" s="80"/>
      <c r="G33" s="80"/>
      <c r="H33" s="80"/>
      <c r="I33" s="80"/>
      <c r="J33" s="80"/>
      <c r="K33" s="80"/>
      <c r="L33" s="80"/>
      <c r="M33" s="80"/>
    </row>
    <row r="34" spans="1:39" ht="19.5" customHeight="1" x14ac:dyDescent="0.25">
      <c r="A34" s="80"/>
      <c r="B34" s="80"/>
      <c r="C34" s="80"/>
      <c r="D34" s="80"/>
      <c r="E34" s="80"/>
      <c r="F34" s="80"/>
      <c r="G34" s="80"/>
      <c r="H34" s="80"/>
      <c r="I34" s="80"/>
      <c r="J34" s="80"/>
      <c r="K34" s="80"/>
      <c r="L34" s="80"/>
      <c r="M34" s="80"/>
    </row>
    <row r="35" spans="1:39" ht="19.5" customHeight="1" x14ac:dyDescent="0.25">
      <c r="A35" s="80"/>
      <c r="B35" s="80"/>
      <c r="C35" s="80"/>
      <c r="D35" s="80"/>
      <c r="E35" s="80"/>
      <c r="F35" s="80"/>
      <c r="G35" s="80"/>
      <c r="H35" s="80"/>
      <c r="I35" s="80"/>
      <c r="J35" s="80"/>
      <c r="K35" s="80"/>
      <c r="L35" s="80"/>
      <c r="M35" s="80"/>
    </row>
    <row r="36" spans="1:39" ht="19.5" customHeight="1" x14ac:dyDescent="0.25">
      <c r="A36" s="80"/>
      <c r="B36" s="80"/>
      <c r="C36" s="80"/>
      <c r="D36" s="80"/>
      <c r="E36" s="80"/>
      <c r="F36" s="80"/>
      <c r="G36" s="80"/>
      <c r="H36" s="80"/>
      <c r="I36" s="80"/>
      <c r="J36" s="80"/>
      <c r="K36" s="80"/>
      <c r="L36" s="80"/>
      <c r="M36" s="80"/>
    </row>
    <row r="37" spans="1:39" ht="19.5" customHeight="1" x14ac:dyDescent="0.25">
      <c r="A37" s="80"/>
      <c r="B37" s="80"/>
      <c r="C37" s="80"/>
      <c r="D37" s="80"/>
      <c r="E37" s="80"/>
      <c r="F37" s="80"/>
      <c r="G37" s="80"/>
      <c r="H37" s="80"/>
      <c r="I37" s="80"/>
      <c r="J37" s="80"/>
      <c r="K37" s="80"/>
      <c r="L37" s="80"/>
      <c r="M37" s="80"/>
    </row>
    <row r="38" spans="1:39" ht="19.5" customHeight="1" x14ac:dyDescent="0.25">
      <c r="A38" s="80"/>
      <c r="B38" s="80"/>
      <c r="C38" s="80"/>
      <c r="D38" s="80"/>
      <c r="E38" s="80"/>
      <c r="F38" s="80"/>
      <c r="G38" s="80"/>
      <c r="H38" s="80"/>
      <c r="I38" s="80"/>
      <c r="J38" s="80"/>
      <c r="K38" s="80"/>
      <c r="L38" s="80"/>
      <c r="M38" s="80"/>
    </row>
    <row r="39" spans="1:39" ht="19.5" customHeight="1" x14ac:dyDescent="0.25">
      <c r="A39" s="80"/>
      <c r="B39" s="80"/>
      <c r="C39" s="80"/>
      <c r="D39" s="80"/>
      <c r="E39" s="80"/>
      <c r="F39" s="80"/>
      <c r="G39" s="80"/>
      <c r="H39" s="80"/>
      <c r="I39" s="80"/>
      <c r="J39" s="80"/>
      <c r="K39" s="80"/>
      <c r="L39" s="80"/>
      <c r="M39" s="80"/>
    </row>
    <row r="40" spans="1:39" s="78" customFormat="1" ht="11.25" customHeight="1" x14ac:dyDescent="0.25">
      <c r="A40" s="80"/>
      <c r="B40" s="80"/>
      <c r="C40" s="80"/>
      <c r="D40" s="80"/>
      <c r="E40" s="80"/>
      <c r="F40" s="80"/>
      <c r="G40" s="80"/>
      <c r="H40" s="80"/>
      <c r="I40" s="80"/>
      <c r="J40" s="80"/>
      <c r="K40" s="80"/>
      <c r="L40" s="80"/>
      <c r="M40" s="80"/>
      <c r="N40" s="1"/>
      <c r="O40" s="1"/>
      <c r="P40" s="1"/>
      <c r="Q40" s="1"/>
      <c r="R40" s="1"/>
      <c r="S40" s="1"/>
      <c r="T40" s="1"/>
      <c r="U40" s="1"/>
      <c r="V40" s="1"/>
      <c r="W40" s="1"/>
      <c r="X40" s="1"/>
      <c r="Y40" s="1"/>
      <c r="Z40" s="1"/>
      <c r="AA40" s="1"/>
      <c r="AB40" s="1"/>
      <c r="AC40" s="1"/>
      <c r="AD40" s="1"/>
      <c r="AE40" s="1"/>
      <c r="AF40" s="1"/>
      <c r="AG40" s="1"/>
      <c r="AH40" s="1"/>
      <c r="AI40" s="1"/>
      <c r="AJ40" s="1"/>
      <c r="AK40" s="1"/>
      <c r="AL40" s="1"/>
      <c r="AM40" s="1"/>
    </row>
    <row r="41" spans="1:39" ht="15.75" x14ac:dyDescent="0.25">
      <c r="A41" s="80"/>
      <c r="B41" s="109" t="s">
        <v>331</v>
      </c>
      <c r="C41" s="80"/>
      <c r="D41" s="80"/>
      <c r="E41" s="80"/>
      <c r="F41" s="80"/>
      <c r="G41" s="80"/>
      <c r="H41" s="80"/>
      <c r="I41" s="80"/>
      <c r="J41" s="80"/>
      <c r="K41" s="80"/>
      <c r="L41" s="80"/>
      <c r="M41" s="80"/>
    </row>
    <row r="42" spans="1:39" x14ac:dyDescent="0.25">
      <c r="A42" s="80"/>
      <c r="B42" s="80" t="s">
        <v>332</v>
      </c>
      <c r="C42" s="80"/>
      <c r="D42" s="80"/>
      <c r="E42" s="80"/>
      <c r="F42" s="80"/>
      <c r="G42" s="80"/>
      <c r="H42" s="80"/>
      <c r="I42" s="80"/>
      <c r="J42" s="80"/>
      <c r="K42" s="80"/>
      <c r="L42" s="80"/>
      <c r="M42" s="80"/>
    </row>
    <row r="43" spans="1:39" ht="19.5" customHeight="1" x14ac:dyDescent="0.25">
      <c r="A43" s="80"/>
      <c r="B43" s="80"/>
      <c r="C43" s="80"/>
      <c r="D43" s="80"/>
      <c r="E43" s="80"/>
      <c r="F43" s="80"/>
      <c r="G43" s="80"/>
      <c r="H43" s="80"/>
      <c r="I43" s="80"/>
      <c r="J43" s="80"/>
      <c r="K43" s="80"/>
      <c r="L43" s="80"/>
      <c r="M43" s="80"/>
    </row>
    <row r="44" spans="1:39" ht="19.5" customHeight="1" x14ac:dyDescent="0.25">
      <c r="A44" s="80"/>
      <c r="B44" s="80"/>
      <c r="C44" s="80"/>
      <c r="D44" s="80"/>
      <c r="E44" s="80"/>
      <c r="F44" s="80"/>
      <c r="G44" s="80"/>
      <c r="H44" s="80"/>
      <c r="I44" s="80"/>
      <c r="J44" s="80"/>
      <c r="K44" s="80"/>
      <c r="L44" s="80"/>
      <c r="M44" s="80"/>
    </row>
    <row r="45" spans="1:39" ht="19.5" customHeight="1" x14ac:dyDescent="0.25">
      <c r="A45" s="80"/>
      <c r="B45" s="80"/>
      <c r="C45" s="80"/>
      <c r="D45" s="80"/>
      <c r="E45" s="80"/>
      <c r="F45" s="80"/>
      <c r="G45" s="80"/>
      <c r="H45" s="80"/>
      <c r="I45" s="80"/>
      <c r="J45" s="80"/>
      <c r="K45" s="80"/>
      <c r="L45" s="80"/>
      <c r="M45" s="80"/>
    </row>
    <row r="46" spans="1:39" ht="19.5" customHeight="1" x14ac:dyDescent="0.25">
      <c r="A46" s="80"/>
      <c r="B46" s="80"/>
      <c r="C46" s="80"/>
      <c r="D46" s="80"/>
      <c r="E46" s="80"/>
      <c r="F46" s="80"/>
      <c r="G46" s="80"/>
      <c r="H46" s="80"/>
      <c r="I46" s="80"/>
      <c r="J46" s="80"/>
      <c r="K46" s="80"/>
      <c r="L46" s="80"/>
      <c r="M46" s="80"/>
    </row>
    <row r="47" spans="1:39" ht="19.5" customHeight="1" x14ac:dyDescent="0.25">
      <c r="A47" s="80"/>
      <c r="B47" s="80"/>
      <c r="C47" s="80"/>
      <c r="D47" s="80"/>
      <c r="E47" s="80"/>
      <c r="F47" s="80"/>
      <c r="G47" s="80"/>
      <c r="H47" s="80"/>
      <c r="I47" s="80"/>
      <c r="J47" s="80"/>
      <c r="K47" s="80"/>
      <c r="L47" s="80"/>
      <c r="M47" s="80"/>
    </row>
    <row r="48" spans="1:39" ht="19.5" customHeight="1" x14ac:dyDescent="0.25">
      <c r="A48" s="80"/>
      <c r="B48" s="80"/>
      <c r="C48" s="80"/>
      <c r="D48" s="80"/>
      <c r="E48" s="80"/>
      <c r="F48" s="80"/>
      <c r="G48" s="80"/>
      <c r="H48" s="80"/>
      <c r="I48" s="80"/>
      <c r="J48" s="80"/>
      <c r="K48" s="80"/>
      <c r="L48" s="80"/>
      <c r="M48" s="80"/>
    </row>
    <row r="49" spans="1:13" x14ac:dyDescent="0.25">
      <c r="A49" s="80"/>
      <c r="B49" s="80"/>
      <c r="C49" s="80"/>
      <c r="D49" s="80"/>
      <c r="E49" s="80"/>
      <c r="F49" s="80"/>
      <c r="G49" s="80"/>
      <c r="H49" s="80"/>
      <c r="I49" s="80"/>
      <c r="J49" s="80"/>
      <c r="K49" s="80"/>
      <c r="L49" s="80"/>
      <c r="M49" s="80"/>
    </row>
  </sheetData>
  <sheetProtection sheet="1" objects="1" scenarios="1" selectLockedCells="1"/>
  <mergeCells count="20">
    <mergeCell ref="B19:E19"/>
    <mergeCell ref="F19:J19"/>
    <mergeCell ref="B13:E13"/>
    <mergeCell ref="F13:J13"/>
    <mergeCell ref="B15:E15"/>
    <mergeCell ref="F15:J15"/>
    <mergeCell ref="B17:E17"/>
    <mergeCell ref="F17:J17"/>
    <mergeCell ref="B7:E7"/>
    <mergeCell ref="F7:J7"/>
    <mergeCell ref="B9:E9"/>
    <mergeCell ref="F9:J9"/>
    <mergeCell ref="B11:E11"/>
    <mergeCell ref="F11:J11"/>
    <mergeCell ref="A1:M1"/>
    <mergeCell ref="B2:L2"/>
    <mergeCell ref="B3:E3"/>
    <mergeCell ref="F3:J3"/>
    <mergeCell ref="B5:E5"/>
    <mergeCell ref="F5:J5"/>
  </mergeCells>
  <conditionalFormatting sqref="L20">
    <cfRule type="expression" dxfId="58" priority="2">
      <formula>$F$19="Other"</formula>
    </cfRule>
  </conditionalFormatting>
  <conditionalFormatting sqref="L18">
    <cfRule type="expression" dxfId="57" priority="1">
      <formula>$F$17="Other"</formula>
    </cfRule>
  </conditionalFormatting>
  <pageMargins left="0.7" right="0.7" top="0.75" bottom="0.75" header="0.3" footer="0.3"/>
  <pageSetup scale="88" fitToHeight="0" orientation="portrait" r:id="rId1"/>
  <headerFooter>
    <oddFooter>&amp;CFamily Planning HIV Integration Tool &amp;P</oddFooter>
  </headerFooter>
  <rowBreaks count="1" manualBreakCount="1">
    <brk id="29"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25605" r:id="rId4" name="Check Box 5">
              <controlPr defaultSize="0" autoFill="0" autoLine="0" autoPict="0">
                <anchor moveWithCells="1">
                  <from>
                    <xdr:col>1</xdr:col>
                    <xdr:colOff>200025</xdr:colOff>
                    <xdr:row>21</xdr:row>
                    <xdr:rowOff>28575</xdr:rowOff>
                  </from>
                  <to>
                    <xdr:col>4</xdr:col>
                    <xdr:colOff>419100</xdr:colOff>
                    <xdr:row>22</xdr:row>
                    <xdr:rowOff>47625</xdr:rowOff>
                  </to>
                </anchor>
              </controlPr>
            </control>
          </mc:Choice>
        </mc:AlternateContent>
        <mc:AlternateContent xmlns:mc="http://schemas.openxmlformats.org/markup-compatibility/2006">
          <mc:Choice Requires="x14">
            <control shapeId="25606" r:id="rId5" name="Check Box 6">
              <controlPr defaultSize="0" autoFill="0" autoLine="0" autoPict="0">
                <anchor moveWithCells="1">
                  <from>
                    <xdr:col>1</xdr:col>
                    <xdr:colOff>200025</xdr:colOff>
                    <xdr:row>22</xdr:row>
                    <xdr:rowOff>76200</xdr:rowOff>
                  </from>
                  <to>
                    <xdr:col>4</xdr:col>
                    <xdr:colOff>419100</xdr:colOff>
                    <xdr:row>23</xdr:row>
                    <xdr:rowOff>104775</xdr:rowOff>
                  </to>
                </anchor>
              </controlPr>
            </control>
          </mc:Choice>
        </mc:AlternateContent>
        <mc:AlternateContent xmlns:mc="http://schemas.openxmlformats.org/markup-compatibility/2006">
          <mc:Choice Requires="x14">
            <control shapeId="25607" r:id="rId6" name="Check Box 7">
              <controlPr defaultSize="0" autoFill="0" autoLine="0" autoPict="0">
                <anchor moveWithCells="1">
                  <from>
                    <xdr:col>1</xdr:col>
                    <xdr:colOff>200025</xdr:colOff>
                    <xdr:row>23</xdr:row>
                    <xdr:rowOff>142875</xdr:rowOff>
                  </from>
                  <to>
                    <xdr:col>4</xdr:col>
                    <xdr:colOff>419100</xdr:colOff>
                    <xdr:row>24</xdr:row>
                    <xdr:rowOff>161925</xdr:rowOff>
                  </to>
                </anchor>
              </controlPr>
            </control>
          </mc:Choice>
        </mc:AlternateContent>
        <mc:AlternateContent xmlns:mc="http://schemas.openxmlformats.org/markup-compatibility/2006">
          <mc:Choice Requires="x14">
            <control shapeId="25608" r:id="rId7" name="Check Box 8">
              <controlPr defaultSize="0" autoFill="0" autoLine="0" autoPict="0">
                <anchor moveWithCells="1">
                  <from>
                    <xdr:col>1</xdr:col>
                    <xdr:colOff>200025</xdr:colOff>
                    <xdr:row>24</xdr:row>
                    <xdr:rowOff>180975</xdr:rowOff>
                  </from>
                  <to>
                    <xdr:col>4</xdr:col>
                    <xdr:colOff>419100</xdr:colOff>
                    <xdr:row>26</xdr:row>
                    <xdr:rowOff>28575</xdr:rowOff>
                  </to>
                </anchor>
              </controlPr>
            </control>
          </mc:Choice>
        </mc:AlternateContent>
        <mc:AlternateContent xmlns:mc="http://schemas.openxmlformats.org/markup-compatibility/2006">
          <mc:Choice Requires="x14">
            <control shapeId="25609" r:id="rId8" name="Check Box 9">
              <controlPr defaultSize="0" autoFill="0" autoLine="0" autoPict="0">
                <anchor moveWithCells="1">
                  <from>
                    <xdr:col>1</xdr:col>
                    <xdr:colOff>200025</xdr:colOff>
                    <xdr:row>26</xdr:row>
                    <xdr:rowOff>47625</xdr:rowOff>
                  </from>
                  <to>
                    <xdr:col>4</xdr:col>
                    <xdr:colOff>419100</xdr:colOff>
                    <xdr:row>27</xdr:row>
                    <xdr:rowOff>76200</xdr:rowOff>
                  </to>
                </anchor>
              </controlPr>
            </control>
          </mc:Choice>
        </mc:AlternateContent>
        <mc:AlternateContent xmlns:mc="http://schemas.openxmlformats.org/markup-compatibility/2006">
          <mc:Choice Requires="x14">
            <control shapeId="25610" r:id="rId9" name="Check Box 10">
              <controlPr defaultSize="0" autoFill="0" autoLine="0" autoPict="0">
                <anchor moveWithCells="1">
                  <from>
                    <xdr:col>1</xdr:col>
                    <xdr:colOff>200025</xdr:colOff>
                    <xdr:row>27</xdr:row>
                    <xdr:rowOff>104775</xdr:rowOff>
                  </from>
                  <to>
                    <xdr:col>4</xdr:col>
                    <xdr:colOff>419100</xdr:colOff>
                    <xdr:row>28</xdr:row>
                    <xdr:rowOff>142875</xdr:rowOff>
                  </to>
                </anchor>
              </controlPr>
            </control>
          </mc:Choice>
        </mc:AlternateContent>
        <mc:AlternateContent xmlns:mc="http://schemas.openxmlformats.org/markup-compatibility/2006">
          <mc:Choice Requires="x14">
            <control shapeId="25611" r:id="rId10" name="Check Box 11">
              <controlPr defaultSize="0" autoFill="0" autoLine="0" autoPict="0">
                <anchor moveWithCells="1">
                  <from>
                    <xdr:col>4</xdr:col>
                    <xdr:colOff>200025</xdr:colOff>
                    <xdr:row>21</xdr:row>
                    <xdr:rowOff>28575</xdr:rowOff>
                  </from>
                  <to>
                    <xdr:col>8</xdr:col>
                    <xdr:colOff>276225</xdr:colOff>
                    <xdr:row>22</xdr:row>
                    <xdr:rowOff>47625</xdr:rowOff>
                  </to>
                </anchor>
              </controlPr>
            </control>
          </mc:Choice>
        </mc:AlternateContent>
        <mc:AlternateContent xmlns:mc="http://schemas.openxmlformats.org/markup-compatibility/2006">
          <mc:Choice Requires="x14">
            <control shapeId="25612" r:id="rId11" name="Check Box 12">
              <controlPr defaultSize="0" autoFill="0" autoLine="0" autoPict="0">
                <anchor moveWithCells="1">
                  <from>
                    <xdr:col>4</xdr:col>
                    <xdr:colOff>200025</xdr:colOff>
                    <xdr:row>22</xdr:row>
                    <xdr:rowOff>76200</xdr:rowOff>
                  </from>
                  <to>
                    <xdr:col>8</xdr:col>
                    <xdr:colOff>276225</xdr:colOff>
                    <xdr:row>23</xdr:row>
                    <xdr:rowOff>104775</xdr:rowOff>
                  </to>
                </anchor>
              </controlPr>
            </control>
          </mc:Choice>
        </mc:AlternateContent>
        <mc:AlternateContent xmlns:mc="http://schemas.openxmlformats.org/markup-compatibility/2006">
          <mc:Choice Requires="x14">
            <control shapeId="25613" r:id="rId12" name="Check Box 13">
              <controlPr defaultSize="0" autoFill="0" autoLine="0" autoPict="0">
                <anchor moveWithCells="1">
                  <from>
                    <xdr:col>4</xdr:col>
                    <xdr:colOff>200025</xdr:colOff>
                    <xdr:row>23</xdr:row>
                    <xdr:rowOff>142875</xdr:rowOff>
                  </from>
                  <to>
                    <xdr:col>8</xdr:col>
                    <xdr:colOff>276225</xdr:colOff>
                    <xdr:row>24</xdr:row>
                    <xdr:rowOff>161925</xdr:rowOff>
                  </to>
                </anchor>
              </controlPr>
            </control>
          </mc:Choice>
        </mc:AlternateContent>
        <mc:AlternateContent xmlns:mc="http://schemas.openxmlformats.org/markup-compatibility/2006">
          <mc:Choice Requires="x14">
            <control shapeId="25614" r:id="rId13" name="Check Box 14">
              <controlPr defaultSize="0" autoFill="0" autoLine="0" autoPict="0">
                <anchor moveWithCells="1">
                  <from>
                    <xdr:col>4</xdr:col>
                    <xdr:colOff>200025</xdr:colOff>
                    <xdr:row>24</xdr:row>
                    <xdr:rowOff>180975</xdr:rowOff>
                  </from>
                  <to>
                    <xdr:col>8</xdr:col>
                    <xdr:colOff>276225</xdr:colOff>
                    <xdr:row>26</xdr:row>
                    <xdr:rowOff>28575</xdr:rowOff>
                  </to>
                </anchor>
              </controlPr>
            </control>
          </mc:Choice>
        </mc:AlternateContent>
        <mc:AlternateContent xmlns:mc="http://schemas.openxmlformats.org/markup-compatibility/2006">
          <mc:Choice Requires="x14">
            <control shapeId="25615" r:id="rId14" name="Check Box 15">
              <controlPr defaultSize="0" autoFill="0" autoLine="0" autoPict="0">
                <anchor moveWithCells="1">
                  <from>
                    <xdr:col>4</xdr:col>
                    <xdr:colOff>200025</xdr:colOff>
                    <xdr:row>26</xdr:row>
                    <xdr:rowOff>47625</xdr:rowOff>
                  </from>
                  <to>
                    <xdr:col>8</xdr:col>
                    <xdr:colOff>276225</xdr:colOff>
                    <xdr:row>27</xdr:row>
                    <xdr:rowOff>76200</xdr:rowOff>
                  </to>
                </anchor>
              </controlPr>
            </control>
          </mc:Choice>
        </mc:AlternateContent>
        <mc:AlternateContent xmlns:mc="http://schemas.openxmlformats.org/markup-compatibility/2006">
          <mc:Choice Requires="x14">
            <control shapeId="25617" r:id="rId15" name="Check Box 17">
              <controlPr defaultSize="0" autoFill="0" autoLine="0" autoPict="0">
                <anchor moveWithCells="1">
                  <from>
                    <xdr:col>1</xdr:col>
                    <xdr:colOff>200025</xdr:colOff>
                    <xdr:row>31</xdr:row>
                    <xdr:rowOff>28575</xdr:rowOff>
                  </from>
                  <to>
                    <xdr:col>4</xdr:col>
                    <xdr:colOff>419100</xdr:colOff>
                    <xdr:row>32</xdr:row>
                    <xdr:rowOff>0</xdr:rowOff>
                  </to>
                </anchor>
              </controlPr>
            </control>
          </mc:Choice>
        </mc:AlternateContent>
        <mc:AlternateContent xmlns:mc="http://schemas.openxmlformats.org/markup-compatibility/2006">
          <mc:Choice Requires="x14">
            <control shapeId="25618" r:id="rId16" name="Check Box 18">
              <controlPr defaultSize="0" autoFill="0" autoLine="0" autoPict="0">
                <anchor moveWithCells="1">
                  <from>
                    <xdr:col>1</xdr:col>
                    <xdr:colOff>200025</xdr:colOff>
                    <xdr:row>32</xdr:row>
                    <xdr:rowOff>28575</xdr:rowOff>
                  </from>
                  <to>
                    <xdr:col>4</xdr:col>
                    <xdr:colOff>419100</xdr:colOff>
                    <xdr:row>33</xdr:row>
                    <xdr:rowOff>0</xdr:rowOff>
                  </to>
                </anchor>
              </controlPr>
            </control>
          </mc:Choice>
        </mc:AlternateContent>
        <mc:AlternateContent xmlns:mc="http://schemas.openxmlformats.org/markup-compatibility/2006">
          <mc:Choice Requires="x14">
            <control shapeId="25619" r:id="rId17" name="Check Box 19">
              <controlPr defaultSize="0" autoFill="0" autoLine="0" autoPict="0">
                <anchor moveWithCells="1">
                  <from>
                    <xdr:col>1</xdr:col>
                    <xdr:colOff>200025</xdr:colOff>
                    <xdr:row>33</xdr:row>
                    <xdr:rowOff>28575</xdr:rowOff>
                  </from>
                  <to>
                    <xdr:col>4</xdr:col>
                    <xdr:colOff>419100</xdr:colOff>
                    <xdr:row>34</xdr:row>
                    <xdr:rowOff>0</xdr:rowOff>
                  </to>
                </anchor>
              </controlPr>
            </control>
          </mc:Choice>
        </mc:AlternateContent>
        <mc:AlternateContent xmlns:mc="http://schemas.openxmlformats.org/markup-compatibility/2006">
          <mc:Choice Requires="x14">
            <control shapeId="25620" r:id="rId18" name="Check Box 20">
              <controlPr defaultSize="0" autoFill="0" autoLine="0" autoPict="0">
                <anchor moveWithCells="1">
                  <from>
                    <xdr:col>1</xdr:col>
                    <xdr:colOff>200025</xdr:colOff>
                    <xdr:row>34</xdr:row>
                    <xdr:rowOff>28575</xdr:rowOff>
                  </from>
                  <to>
                    <xdr:col>4</xdr:col>
                    <xdr:colOff>419100</xdr:colOff>
                    <xdr:row>35</xdr:row>
                    <xdr:rowOff>0</xdr:rowOff>
                  </to>
                </anchor>
              </controlPr>
            </control>
          </mc:Choice>
        </mc:AlternateContent>
        <mc:AlternateContent xmlns:mc="http://schemas.openxmlformats.org/markup-compatibility/2006">
          <mc:Choice Requires="x14">
            <control shapeId="25621" r:id="rId19" name="Check Box 21">
              <controlPr defaultSize="0" autoFill="0" autoLine="0" autoPict="0">
                <anchor moveWithCells="1">
                  <from>
                    <xdr:col>1</xdr:col>
                    <xdr:colOff>200025</xdr:colOff>
                    <xdr:row>35</xdr:row>
                    <xdr:rowOff>28575</xdr:rowOff>
                  </from>
                  <to>
                    <xdr:col>4</xdr:col>
                    <xdr:colOff>419100</xdr:colOff>
                    <xdr:row>36</xdr:row>
                    <xdr:rowOff>0</xdr:rowOff>
                  </to>
                </anchor>
              </controlPr>
            </control>
          </mc:Choice>
        </mc:AlternateContent>
        <mc:AlternateContent xmlns:mc="http://schemas.openxmlformats.org/markup-compatibility/2006">
          <mc:Choice Requires="x14">
            <control shapeId="25622" r:id="rId20" name="Check Box 22">
              <controlPr defaultSize="0" autoFill="0" autoLine="0" autoPict="0">
                <anchor moveWithCells="1">
                  <from>
                    <xdr:col>1</xdr:col>
                    <xdr:colOff>200025</xdr:colOff>
                    <xdr:row>36</xdr:row>
                    <xdr:rowOff>28575</xdr:rowOff>
                  </from>
                  <to>
                    <xdr:col>4</xdr:col>
                    <xdr:colOff>419100</xdr:colOff>
                    <xdr:row>37</xdr:row>
                    <xdr:rowOff>0</xdr:rowOff>
                  </to>
                </anchor>
              </controlPr>
            </control>
          </mc:Choice>
        </mc:AlternateContent>
        <mc:AlternateContent xmlns:mc="http://schemas.openxmlformats.org/markup-compatibility/2006">
          <mc:Choice Requires="x14">
            <control shapeId="25623" r:id="rId21" name="Check Box 23">
              <controlPr defaultSize="0" autoFill="0" autoLine="0" autoPict="0">
                <anchor moveWithCells="1">
                  <from>
                    <xdr:col>1</xdr:col>
                    <xdr:colOff>200025</xdr:colOff>
                    <xdr:row>37</xdr:row>
                    <xdr:rowOff>28575</xdr:rowOff>
                  </from>
                  <to>
                    <xdr:col>4</xdr:col>
                    <xdr:colOff>419100</xdr:colOff>
                    <xdr:row>37</xdr:row>
                    <xdr:rowOff>238125</xdr:rowOff>
                  </to>
                </anchor>
              </controlPr>
            </control>
          </mc:Choice>
        </mc:AlternateContent>
        <mc:AlternateContent xmlns:mc="http://schemas.openxmlformats.org/markup-compatibility/2006">
          <mc:Choice Requires="x14">
            <control shapeId="25624" r:id="rId22" name="Check Box 24">
              <controlPr defaultSize="0" autoFill="0" autoLine="0" autoPict="0">
                <anchor moveWithCells="1">
                  <from>
                    <xdr:col>1</xdr:col>
                    <xdr:colOff>200025</xdr:colOff>
                    <xdr:row>38</xdr:row>
                    <xdr:rowOff>28575</xdr:rowOff>
                  </from>
                  <to>
                    <xdr:col>4</xdr:col>
                    <xdr:colOff>419100</xdr:colOff>
                    <xdr:row>38</xdr:row>
                    <xdr:rowOff>238125</xdr:rowOff>
                  </to>
                </anchor>
              </controlPr>
            </control>
          </mc:Choice>
        </mc:AlternateContent>
        <mc:AlternateContent xmlns:mc="http://schemas.openxmlformats.org/markup-compatibility/2006">
          <mc:Choice Requires="x14">
            <control shapeId="25626" r:id="rId23" name="Check Box 26">
              <controlPr defaultSize="0" autoFill="0" autoLine="0" autoPict="0">
                <anchor moveWithCells="1">
                  <from>
                    <xdr:col>1</xdr:col>
                    <xdr:colOff>200025</xdr:colOff>
                    <xdr:row>42</xdr:row>
                    <xdr:rowOff>38100</xdr:rowOff>
                  </from>
                  <to>
                    <xdr:col>7</xdr:col>
                    <xdr:colOff>47625</xdr:colOff>
                    <xdr:row>43</xdr:row>
                    <xdr:rowOff>28575</xdr:rowOff>
                  </to>
                </anchor>
              </controlPr>
            </control>
          </mc:Choice>
        </mc:AlternateContent>
        <mc:AlternateContent xmlns:mc="http://schemas.openxmlformats.org/markup-compatibility/2006">
          <mc:Choice Requires="x14">
            <control shapeId="25627" r:id="rId24" name="Check Box 27">
              <controlPr defaultSize="0" autoFill="0" autoLine="0" autoPict="0">
                <anchor moveWithCells="1">
                  <from>
                    <xdr:col>1</xdr:col>
                    <xdr:colOff>200025</xdr:colOff>
                    <xdr:row>43</xdr:row>
                    <xdr:rowOff>38100</xdr:rowOff>
                  </from>
                  <to>
                    <xdr:col>7</xdr:col>
                    <xdr:colOff>47625</xdr:colOff>
                    <xdr:row>44</xdr:row>
                    <xdr:rowOff>28575</xdr:rowOff>
                  </to>
                </anchor>
              </controlPr>
            </control>
          </mc:Choice>
        </mc:AlternateContent>
        <mc:AlternateContent xmlns:mc="http://schemas.openxmlformats.org/markup-compatibility/2006">
          <mc:Choice Requires="x14">
            <control shapeId="25628" r:id="rId25" name="Check Box 28">
              <controlPr defaultSize="0" autoFill="0" autoLine="0" autoPict="0">
                <anchor moveWithCells="1">
                  <from>
                    <xdr:col>1</xdr:col>
                    <xdr:colOff>200025</xdr:colOff>
                    <xdr:row>44</xdr:row>
                    <xdr:rowOff>38100</xdr:rowOff>
                  </from>
                  <to>
                    <xdr:col>7</xdr:col>
                    <xdr:colOff>47625</xdr:colOff>
                    <xdr:row>45</xdr:row>
                    <xdr:rowOff>28575</xdr:rowOff>
                  </to>
                </anchor>
              </controlPr>
            </control>
          </mc:Choice>
        </mc:AlternateContent>
        <mc:AlternateContent xmlns:mc="http://schemas.openxmlformats.org/markup-compatibility/2006">
          <mc:Choice Requires="x14">
            <control shapeId="25629" r:id="rId26" name="Check Box 29">
              <controlPr defaultSize="0" autoFill="0" autoLine="0" autoPict="0">
                <anchor moveWithCells="1">
                  <from>
                    <xdr:col>1</xdr:col>
                    <xdr:colOff>200025</xdr:colOff>
                    <xdr:row>45</xdr:row>
                    <xdr:rowOff>38100</xdr:rowOff>
                  </from>
                  <to>
                    <xdr:col>7</xdr:col>
                    <xdr:colOff>47625</xdr:colOff>
                    <xdr:row>46</xdr:row>
                    <xdr:rowOff>28575</xdr:rowOff>
                  </to>
                </anchor>
              </controlPr>
            </control>
          </mc:Choice>
        </mc:AlternateContent>
        <mc:AlternateContent xmlns:mc="http://schemas.openxmlformats.org/markup-compatibility/2006">
          <mc:Choice Requires="x14">
            <control shapeId="25630" r:id="rId27" name="Check Box 30">
              <controlPr defaultSize="0" autoFill="0" autoLine="0" autoPict="0">
                <anchor moveWithCells="1">
                  <from>
                    <xdr:col>1</xdr:col>
                    <xdr:colOff>200025</xdr:colOff>
                    <xdr:row>46</xdr:row>
                    <xdr:rowOff>28575</xdr:rowOff>
                  </from>
                  <to>
                    <xdr:col>7</xdr:col>
                    <xdr:colOff>47625</xdr:colOff>
                    <xdr:row>47</xdr:row>
                    <xdr:rowOff>28575</xdr:rowOff>
                  </to>
                </anchor>
              </controlPr>
            </control>
          </mc:Choice>
        </mc:AlternateContent>
        <mc:AlternateContent xmlns:mc="http://schemas.openxmlformats.org/markup-compatibility/2006">
          <mc:Choice Requires="x14">
            <control shapeId="25631" r:id="rId28" name="Check Box 31">
              <controlPr defaultSize="0" autoFill="0" autoLine="0" autoPict="0">
                <anchor moveWithCells="1">
                  <from>
                    <xdr:col>1</xdr:col>
                    <xdr:colOff>200025</xdr:colOff>
                    <xdr:row>47</xdr:row>
                    <xdr:rowOff>28575</xdr:rowOff>
                  </from>
                  <to>
                    <xdr:col>7</xdr:col>
                    <xdr:colOff>47625</xdr:colOff>
                    <xdr:row>48</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Lists!$C$2:$C$6</xm:f>
          </x14:formula1>
          <xm:sqref>F19:J19</xm:sqref>
        </x14:dataValidation>
        <x14:dataValidation type="list" allowBlank="1" showInputMessage="1" showErrorMessage="1">
          <x14:formula1>
            <xm:f>Lists!$A$2:$A$9</xm:f>
          </x14:formula1>
          <xm:sqref>F17:J17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7"/>
    <pageSetUpPr autoPageBreaks="0" fitToPage="1"/>
  </sheetPr>
  <dimension ref="A1:AB184"/>
  <sheetViews>
    <sheetView zoomScaleSheetLayoutView="100" workbookViewId="0">
      <selection activeCell="D4" sqref="D4:D5"/>
    </sheetView>
  </sheetViews>
  <sheetFormatPr defaultColWidth="8.85546875" defaultRowHeight="15" x14ac:dyDescent="0.25"/>
  <cols>
    <col min="1" max="1" width="57.42578125" customWidth="1"/>
    <col min="2" max="2" width="16.42578125" customWidth="1"/>
    <col min="3" max="3" width="13.7109375" style="78" customWidth="1"/>
    <col min="4" max="4" width="32.42578125" style="35" customWidth="1"/>
    <col min="5" max="7" width="13.7109375" style="17" hidden="1" customWidth="1"/>
    <col min="8" max="8" width="16.140625" style="110" hidden="1" customWidth="1"/>
    <col min="9" max="9" width="22" style="110" hidden="1" customWidth="1"/>
    <col min="10" max="10" width="42.85546875" style="110" hidden="1" customWidth="1"/>
    <col min="11" max="11" width="8.140625" style="110" customWidth="1"/>
    <col min="12" max="12" width="9.140625" style="110" customWidth="1"/>
    <col min="13" max="20" width="8.85546875" style="110"/>
    <col min="21" max="28" width="8.85546875" style="1"/>
  </cols>
  <sheetData>
    <row r="1" spans="1:11" ht="30.75" customHeight="1" x14ac:dyDescent="0.25">
      <c r="A1" s="361" t="s">
        <v>156</v>
      </c>
      <c r="B1" s="362"/>
      <c r="C1" s="362"/>
      <c r="D1" s="363"/>
      <c r="E1" s="368" t="s">
        <v>173</v>
      </c>
      <c r="F1" s="369"/>
      <c r="G1" s="369"/>
      <c r="H1" s="369"/>
      <c r="I1" s="369"/>
      <c r="J1" s="369"/>
      <c r="K1" s="111"/>
    </row>
    <row r="2" spans="1:11" ht="181.5" customHeight="1" x14ac:dyDescent="0.25">
      <c r="A2" s="365" t="s">
        <v>410</v>
      </c>
      <c r="B2" s="366"/>
      <c r="C2" s="366"/>
      <c r="D2" s="367"/>
      <c r="E2" s="368"/>
      <c r="F2" s="369"/>
      <c r="G2" s="369"/>
      <c r="H2" s="369"/>
      <c r="I2" s="369"/>
      <c r="J2" s="369"/>
      <c r="K2" s="111"/>
    </row>
    <row r="3" spans="1:11" x14ac:dyDescent="0.25">
      <c r="A3" s="136" t="s">
        <v>54</v>
      </c>
      <c r="B3" s="136" t="s">
        <v>58</v>
      </c>
      <c r="C3" s="136" t="s">
        <v>60</v>
      </c>
      <c r="D3" s="96" t="s">
        <v>61</v>
      </c>
      <c r="E3" s="37" t="s">
        <v>107</v>
      </c>
      <c r="F3" s="37" t="s">
        <v>63</v>
      </c>
      <c r="G3" s="37" t="s">
        <v>165</v>
      </c>
      <c r="H3" s="37" t="s">
        <v>172</v>
      </c>
      <c r="I3" s="37" t="s">
        <v>214</v>
      </c>
      <c r="J3" s="37" t="s">
        <v>215</v>
      </c>
      <c r="K3" s="111"/>
    </row>
    <row r="4" spans="1:11" ht="19.5" customHeight="1" x14ac:dyDescent="0.25">
      <c r="A4" s="357" t="s">
        <v>110</v>
      </c>
      <c r="B4" s="384"/>
      <c r="C4" s="153"/>
      <c r="D4" s="364"/>
      <c r="E4" s="191">
        <v>0</v>
      </c>
      <c r="F4" s="171">
        <f>IF(E4=1,1,0)</f>
        <v>0</v>
      </c>
      <c r="G4" s="171">
        <f>IF(E4=0,1,0)</f>
        <v>1</v>
      </c>
      <c r="H4" s="347">
        <f>AVERAGE(F4:F6)</f>
        <v>0</v>
      </c>
      <c r="I4" s="370" t="s">
        <v>287</v>
      </c>
      <c r="J4" s="370" t="str">
        <f>IF(H4=0,"Results indicate providers do not routinely assess client's need for FP services or screen clients to determine which FP services are appropriate.",IF(F4=0,"Results indicate providers do not routinely assess client's need for FP services.","Results indicate providers assess client's needs for FP services, but do not routinely screen clients to determine which FP services are appropriate."))</f>
        <v>Results indicate providers do not routinely assess client's need for FP services or screen clients to determine which FP services are appropriate.</v>
      </c>
      <c r="K4" s="111"/>
    </row>
    <row r="5" spans="1:11" ht="19.5" customHeight="1" x14ac:dyDescent="0.25">
      <c r="A5" s="357"/>
      <c r="B5" s="385"/>
      <c r="C5" s="155"/>
      <c r="D5" s="364"/>
      <c r="E5" s="172"/>
      <c r="F5" s="173"/>
      <c r="G5" s="173"/>
      <c r="H5" s="349"/>
      <c r="I5" s="371"/>
      <c r="J5" s="371"/>
      <c r="K5" s="111"/>
    </row>
    <row r="6" spans="1:11" ht="20.100000000000001" customHeight="1" x14ac:dyDescent="0.25">
      <c r="A6" s="356" t="s">
        <v>406</v>
      </c>
      <c r="B6" s="384"/>
      <c r="C6" s="153"/>
      <c r="D6" s="364"/>
      <c r="E6" s="170">
        <v>0</v>
      </c>
      <c r="F6" s="171">
        <f>IF(E6=1,1,0)</f>
        <v>0</v>
      </c>
      <c r="G6" s="171">
        <f>IF(E6=0,1,0)</f>
        <v>1</v>
      </c>
      <c r="H6" s="347"/>
      <c r="I6" s="372"/>
      <c r="J6" s="372"/>
      <c r="K6" s="111"/>
    </row>
    <row r="7" spans="1:11" ht="20.100000000000001" customHeight="1" x14ac:dyDescent="0.25">
      <c r="A7" s="356"/>
      <c r="B7" s="386"/>
      <c r="C7" s="154"/>
      <c r="D7" s="364"/>
      <c r="E7" s="174"/>
      <c r="F7" s="175"/>
      <c r="G7" s="175"/>
      <c r="H7" s="348"/>
      <c r="I7" s="373"/>
      <c r="J7" s="373"/>
      <c r="K7" s="111"/>
    </row>
    <row r="8" spans="1:11" ht="20.100000000000001" customHeight="1" x14ac:dyDescent="0.25">
      <c r="A8" s="356"/>
      <c r="B8" s="386"/>
      <c r="C8" s="154"/>
      <c r="D8" s="364"/>
      <c r="E8" s="174"/>
      <c r="F8" s="175"/>
      <c r="G8" s="175"/>
      <c r="H8" s="348"/>
      <c r="I8" s="373"/>
      <c r="J8" s="373"/>
      <c r="K8" s="111"/>
    </row>
    <row r="9" spans="1:11" ht="20.100000000000001" customHeight="1" x14ac:dyDescent="0.25">
      <c r="A9" s="356"/>
      <c r="B9" s="386"/>
      <c r="C9" s="154"/>
      <c r="D9" s="364"/>
      <c r="E9" s="174"/>
      <c r="F9" s="175"/>
      <c r="G9" s="175"/>
      <c r="H9" s="348"/>
      <c r="I9" s="373"/>
      <c r="J9" s="373"/>
      <c r="K9" s="111"/>
    </row>
    <row r="10" spans="1:11" ht="20.100000000000001" customHeight="1" x14ac:dyDescent="0.25">
      <c r="A10" s="356"/>
      <c r="B10" s="386"/>
      <c r="C10" s="154"/>
      <c r="D10" s="364"/>
      <c r="E10" s="174"/>
      <c r="F10" s="175"/>
      <c r="G10" s="175"/>
      <c r="H10" s="348"/>
      <c r="I10" s="373"/>
      <c r="J10" s="373"/>
      <c r="K10" s="111"/>
    </row>
    <row r="11" spans="1:11" ht="20.100000000000001" customHeight="1" x14ac:dyDescent="0.25">
      <c r="A11" s="356"/>
      <c r="B11" s="386"/>
      <c r="C11" s="154"/>
      <c r="D11" s="364"/>
      <c r="E11" s="174"/>
      <c r="F11" s="175"/>
      <c r="G11" s="175"/>
      <c r="H11" s="348"/>
      <c r="I11" s="373"/>
      <c r="J11" s="373"/>
      <c r="K11" s="111"/>
    </row>
    <row r="12" spans="1:11" ht="3.75" customHeight="1" x14ac:dyDescent="0.25">
      <c r="A12" s="356"/>
      <c r="B12" s="385"/>
      <c r="C12" s="155"/>
      <c r="D12" s="364"/>
      <c r="E12" s="172"/>
      <c r="F12" s="173"/>
      <c r="G12" s="173"/>
      <c r="H12" s="349"/>
      <c r="I12" s="374"/>
      <c r="J12" s="374"/>
      <c r="K12" s="111"/>
    </row>
    <row r="13" spans="1:11" ht="20.100000000000001" customHeight="1" x14ac:dyDescent="0.25">
      <c r="A13" s="357" t="s">
        <v>409</v>
      </c>
      <c r="B13" s="384"/>
      <c r="C13" s="153"/>
      <c r="D13" s="364"/>
      <c r="E13" s="170">
        <v>0</v>
      </c>
      <c r="F13" s="171">
        <f>IF(E13=1,1,0)</f>
        <v>0</v>
      </c>
      <c r="G13" s="171">
        <f>IF(E13=0,1,0)</f>
        <v>1</v>
      </c>
      <c r="H13" s="347">
        <f>AVERAGE(F13:F37)</f>
        <v>0</v>
      </c>
      <c r="I13" s="353" t="s">
        <v>287</v>
      </c>
      <c r="J13" s="353" t="str">
        <f>CONCATENATE("Results indicate providers do not provide the following forms of counseling:"&amp;CHAR(10),IF(E17=2,I17&amp;CHAR(10),),IF(E26=2,I26&amp;CHAR(10),),IF(E29=2,I29&amp;CHAR(10),),IF(E32=2,I32&amp;CHAR(10),),IF(E35=2,I35&amp;CHAR(10),),IF(E37=2,I37,))</f>
        <v xml:space="preserve">Results indicate providers do not provide the following forms of counseling:
</v>
      </c>
      <c r="K13" s="111"/>
    </row>
    <row r="14" spans="1:11" ht="20.100000000000001" customHeight="1" x14ac:dyDescent="0.25">
      <c r="A14" s="357"/>
      <c r="B14" s="386"/>
      <c r="C14" s="154"/>
      <c r="D14" s="364"/>
      <c r="E14" s="174"/>
      <c r="F14" s="175"/>
      <c r="G14" s="175"/>
      <c r="H14" s="348"/>
      <c r="I14" s="354"/>
      <c r="J14" s="354"/>
      <c r="K14" s="111"/>
    </row>
    <row r="15" spans="1:11" ht="20.100000000000001" customHeight="1" x14ac:dyDescent="0.25">
      <c r="A15" s="357"/>
      <c r="B15" s="386"/>
      <c r="C15" s="154"/>
      <c r="D15" s="364"/>
      <c r="E15" s="174"/>
      <c r="F15" s="175"/>
      <c r="G15" s="175"/>
      <c r="H15" s="348"/>
      <c r="I15" s="354"/>
      <c r="J15" s="354"/>
      <c r="K15" s="111"/>
    </row>
    <row r="16" spans="1:11" ht="62.25" customHeight="1" x14ac:dyDescent="0.25">
      <c r="A16" s="357"/>
      <c r="B16" s="385"/>
      <c r="C16" s="155"/>
      <c r="D16" s="364"/>
      <c r="E16" s="172"/>
      <c r="F16" s="173"/>
      <c r="G16" s="173"/>
      <c r="H16" s="349"/>
      <c r="I16" s="355"/>
      <c r="J16" s="355"/>
      <c r="K16" s="111"/>
    </row>
    <row r="17" spans="1:28" ht="20.100000000000001" customHeight="1" x14ac:dyDescent="0.25">
      <c r="A17" s="357" t="s">
        <v>320</v>
      </c>
      <c r="B17" s="384"/>
      <c r="C17" s="153"/>
      <c r="D17" s="364"/>
      <c r="E17" s="170">
        <v>0</v>
      </c>
      <c r="F17" s="171">
        <f>IF(E17=1,1,0)</f>
        <v>0</v>
      </c>
      <c r="G17" s="171">
        <f>IF(E17=0,1,0)</f>
        <v>1</v>
      </c>
      <c r="H17" s="350"/>
      <c r="I17" s="353" t="s">
        <v>158</v>
      </c>
      <c r="J17" s="350"/>
      <c r="K17" s="111"/>
    </row>
    <row r="18" spans="1:28" ht="20.100000000000001" customHeight="1" x14ac:dyDescent="0.25">
      <c r="A18" s="357"/>
      <c r="B18" s="386"/>
      <c r="C18" s="154"/>
      <c r="D18" s="364"/>
      <c r="E18" s="174"/>
      <c r="F18" s="175"/>
      <c r="G18" s="175"/>
      <c r="H18" s="351"/>
      <c r="I18" s="354"/>
      <c r="J18" s="351"/>
      <c r="K18" s="111"/>
    </row>
    <row r="19" spans="1:28" ht="20.100000000000001" customHeight="1" x14ac:dyDescent="0.25">
      <c r="A19" s="357"/>
      <c r="B19" s="386"/>
      <c r="C19" s="154"/>
      <c r="D19" s="364"/>
      <c r="E19" s="174"/>
      <c r="F19" s="175"/>
      <c r="G19" s="175"/>
      <c r="H19" s="351"/>
      <c r="I19" s="354"/>
      <c r="J19" s="351"/>
      <c r="K19" s="111"/>
    </row>
    <row r="20" spans="1:28" ht="20.100000000000001" customHeight="1" x14ac:dyDescent="0.25">
      <c r="A20" s="357"/>
      <c r="B20" s="386"/>
      <c r="C20" s="154"/>
      <c r="D20" s="364"/>
      <c r="E20" s="174"/>
      <c r="F20" s="175"/>
      <c r="G20" s="175"/>
      <c r="H20" s="351"/>
      <c r="I20" s="354"/>
      <c r="J20" s="351"/>
      <c r="K20" s="111"/>
    </row>
    <row r="21" spans="1:28" ht="20.100000000000001" customHeight="1" x14ac:dyDescent="0.25">
      <c r="A21" s="357"/>
      <c r="B21" s="386"/>
      <c r="C21" s="154"/>
      <c r="D21" s="364"/>
      <c r="E21" s="174"/>
      <c r="F21" s="175"/>
      <c r="G21" s="175"/>
      <c r="H21" s="351"/>
      <c r="I21" s="354"/>
      <c r="J21" s="351"/>
      <c r="K21" s="111"/>
    </row>
    <row r="22" spans="1:28" ht="20.100000000000001" customHeight="1" x14ac:dyDescent="0.25">
      <c r="A22" s="357"/>
      <c r="B22" s="386"/>
      <c r="C22" s="154"/>
      <c r="D22" s="364"/>
      <c r="E22" s="174"/>
      <c r="F22" s="175"/>
      <c r="G22" s="175"/>
      <c r="H22" s="351"/>
      <c r="I22" s="354"/>
      <c r="J22" s="351"/>
      <c r="K22" s="111"/>
    </row>
    <row r="23" spans="1:28" ht="20.100000000000001" customHeight="1" x14ac:dyDescent="0.25">
      <c r="A23" s="357"/>
      <c r="B23" s="386"/>
      <c r="C23" s="154"/>
      <c r="D23" s="364"/>
      <c r="E23" s="174"/>
      <c r="F23" s="175"/>
      <c r="G23" s="175"/>
      <c r="H23" s="351"/>
      <c r="I23" s="354"/>
      <c r="J23" s="351"/>
      <c r="K23" s="111"/>
    </row>
    <row r="24" spans="1:28" ht="20.100000000000001" customHeight="1" x14ac:dyDescent="0.25">
      <c r="A24" s="357"/>
      <c r="B24" s="386"/>
      <c r="C24" s="154"/>
      <c r="D24" s="364"/>
      <c r="E24" s="174"/>
      <c r="F24" s="175"/>
      <c r="G24" s="175"/>
      <c r="H24" s="351"/>
      <c r="I24" s="354"/>
      <c r="J24" s="351"/>
      <c r="K24" s="111"/>
    </row>
    <row r="25" spans="1:28" ht="23.25" customHeight="1" x14ac:dyDescent="0.25">
      <c r="A25" s="357"/>
      <c r="B25" s="385"/>
      <c r="C25" s="155"/>
      <c r="D25" s="364"/>
      <c r="E25" s="172"/>
      <c r="F25" s="173"/>
      <c r="G25" s="173"/>
      <c r="H25" s="352"/>
      <c r="I25" s="355"/>
      <c r="J25" s="352"/>
      <c r="K25" s="111"/>
    </row>
    <row r="26" spans="1:28" ht="20.100000000000001" customHeight="1" x14ac:dyDescent="0.25">
      <c r="A26" s="356" t="s">
        <v>321</v>
      </c>
      <c r="B26" s="384"/>
      <c r="C26" s="153"/>
      <c r="D26" s="364"/>
      <c r="E26" s="170">
        <v>0</v>
      </c>
      <c r="F26" s="171">
        <f>IF(E26=1,1,0)</f>
        <v>0</v>
      </c>
      <c r="G26" s="171">
        <f>IF(E26=0,1,0)</f>
        <v>1</v>
      </c>
      <c r="H26" s="350"/>
      <c r="I26" s="353" t="s">
        <v>210</v>
      </c>
      <c r="J26" s="350"/>
      <c r="K26" s="111"/>
    </row>
    <row r="27" spans="1:28" ht="20.100000000000001" customHeight="1" x14ac:dyDescent="0.25">
      <c r="A27" s="357"/>
      <c r="B27" s="386"/>
      <c r="C27" s="154"/>
      <c r="D27" s="364"/>
      <c r="E27" s="174"/>
      <c r="F27" s="175"/>
      <c r="G27" s="175"/>
      <c r="H27" s="351"/>
      <c r="I27" s="354"/>
      <c r="J27" s="351"/>
      <c r="K27" s="111"/>
    </row>
    <row r="28" spans="1:28" ht="20.100000000000001" customHeight="1" x14ac:dyDescent="0.25">
      <c r="A28" s="357"/>
      <c r="B28" s="385"/>
      <c r="C28" s="155"/>
      <c r="D28" s="364"/>
      <c r="E28" s="174"/>
      <c r="F28" s="175"/>
      <c r="G28" s="175"/>
      <c r="H28" s="352"/>
      <c r="I28" s="355"/>
      <c r="J28" s="352"/>
      <c r="K28" s="111"/>
    </row>
    <row r="29" spans="1:28" ht="20.100000000000001" customHeight="1" x14ac:dyDescent="0.25">
      <c r="A29" s="358" t="s">
        <v>333</v>
      </c>
      <c r="B29" s="150"/>
      <c r="C29" s="153"/>
      <c r="D29" s="364"/>
      <c r="E29" s="176">
        <v>0</v>
      </c>
      <c r="F29" s="177">
        <f>IF(E29=1,1,0)</f>
        <v>0</v>
      </c>
      <c r="G29" s="171">
        <f>IF(E29=0,1,0)</f>
        <v>1</v>
      </c>
      <c r="H29" s="350"/>
      <c r="I29" s="353" t="s">
        <v>211</v>
      </c>
      <c r="J29" s="350"/>
      <c r="K29" s="111"/>
    </row>
    <row r="30" spans="1:28" ht="20.100000000000001" customHeight="1" x14ac:dyDescent="0.25">
      <c r="A30" s="359"/>
      <c r="B30" s="151"/>
      <c r="C30" s="154"/>
      <c r="D30" s="364"/>
      <c r="E30" s="178"/>
      <c r="F30" s="179"/>
      <c r="G30" s="175"/>
      <c r="H30" s="351"/>
      <c r="I30" s="354"/>
      <c r="J30" s="351"/>
      <c r="K30" s="111"/>
    </row>
    <row r="31" spans="1:28" ht="9.75" customHeight="1" x14ac:dyDescent="0.25">
      <c r="A31" s="360"/>
      <c r="B31" s="152"/>
      <c r="C31" s="155"/>
      <c r="D31" s="364"/>
      <c r="E31" s="180"/>
      <c r="F31" s="181"/>
      <c r="G31" s="173"/>
      <c r="H31" s="352"/>
      <c r="I31" s="355"/>
      <c r="J31" s="352"/>
      <c r="K31" s="111"/>
    </row>
    <row r="32" spans="1:28" s="78" customFormat="1" ht="20.25" customHeight="1" x14ac:dyDescent="0.25">
      <c r="A32" s="358" t="s">
        <v>334</v>
      </c>
      <c r="B32" s="150"/>
      <c r="C32" s="153"/>
      <c r="D32" s="387"/>
      <c r="E32" s="182">
        <v>0</v>
      </c>
      <c r="F32" s="175">
        <f>IF(E32=1,1,0)</f>
        <v>0</v>
      </c>
      <c r="G32" s="175">
        <f>IF(E32=0,1,0)</f>
        <v>1</v>
      </c>
      <c r="H32" s="350"/>
      <c r="I32" s="353" t="s">
        <v>212</v>
      </c>
      <c r="J32" s="350"/>
      <c r="K32" s="111"/>
      <c r="L32" s="110"/>
      <c r="M32" s="110"/>
      <c r="N32" s="110"/>
      <c r="O32" s="110"/>
      <c r="P32" s="110"/>
      <c r="Q32" s="110"/>
      <c r="R32" s="110"/>
      <c r="S32" s="110"/>
      <c r="T32" s="110"/>
      <c r="U32" s="1"/>
      <c r="V32" s="1"/>
      <c r="W32" s="1"/>
      <c r="X32" s="1"/>
      <c r="Y32" s="1"/>
      <c r="Z32" s="1"/>
      <c r="AA32" s="1"/>
      <c r="AB32" s="1"/>
    </row>
    <row r="33" spans="1:28" s="78" customFormat="1" ht="20.25" customHeight="1" x14ac:dyDescent="0.25">
      <c r="A33" s="359"/>
      <c r="B33" s="151"/>
      <c r="C33" s="154"/>
      <c r="D33" s="388"/>
      <c r="E33" s="182"/>
      <c r="F33" s="175"/>
      <c r="G33" s="175"/>
      <c r="H33" s="351"/>
      <c r="I33" s="354"/>
      <c r="J33" s="351"/>
      <c r="K33" s="111"/>
      <c r="L33" s="110"/>
      <c r="M33" s="110"/>
      <c r="N33" s="110"/>
      <c r="O33" s="110"/>
      <c r="P33" s="110"/>
      <c r="Q33" s="110"/>
      <c r="R33" s="110"/>
      <c r="S33" s="110"/>
      <c r="T33" s="110"/>
      <c r="U33" s="1"/>
      <c r="V33" s="1"/>
      <c r="W33" s="1"/>
      <c r="X33" s="1"/>
      <c r="Y33" s="1"/>
      <c r="Z33" s="1"/>
      <c r="AA33" s="1"/>
      <c r="AB33" s="1"/>
    </row>
    <row r="34" spans="1:28" s="78" customFormat="1" ht="12" customHeight="1" x14ac:dyDescent="0.25">
      <c r="A34" s="360"/>
      <c r="B34" s="152"/>
      <c r="C34" s="155"/>
      <c r="D34" s="389"/>
      <c r="E34" s="183"/>
      <c r="F34" s="173"/>
      <c r="G34" s="173"/>
      <c r="H34" s="352"/>
      <c r="I34" s="355"/>
      <c r="J34" s="352"/>
      <c r="K34" s="111"/>
      <c r="L34" s="110"/>
      <c r="M34" s="110"/>
      <c r="N34" s="110"/>
      <c r="O34" s="110"/>
      <c r="P34" s="110"/>
      <c r="Q34" s="110"/>
      <c r="R34" s="110"/>
      <c r="S34" s="110"/>
      <c r="T34" s="110"/>
      <c r="U34" s="1"/>
      <c r="V34" s="1"/>
      <c r="W34" s="1"/>
      <c r="X34" s="1"/>
      <c r="Y34" s="1"/>
      <c r="Z34" s="1"/>
      <c r="AA34" s="1"/>
      <c r="AB34" s="1"/>
    </row>
    <row r="35" spans="1:28" s="78" customFormat="1" ht="23.25" customHeight="1" x14ac:dyDescent="0.25">
      <c r="A35" s="358" t="s">
        <v>322</v>
      </c>
      <c r="B35" s="151"/>
      <c r="C35" s="166"/>
      <c r="D35" s="387"/>
      <c r="E35" s="182">
        <v>0</v>
      </c>
      <c r="F35" s="175">
        <f>IF(E35=1,1,0)</f>
        <v>0</v>
      </c>
      <c r="G35" s="175">
        <f>IF(E35=0,1,0)</f>
        <v>1</v>
      </c>
      <c r="H35" s="345"/>
      <c r="I35" s="377" t="s">
        <v>216</v>
      </c>
      <c r="J35" s="345"/>
      <c r="K35" s="111"/>
      <c r="L35" s="110"/>
      <c r="M35" s="110"/>
      <c r="N35" s="110"/>
      <c r="O35" s="110"/>
      <c r="P35" s="110"/>
      <c r="Q35" s="110"/>
      <c r="R35" s="110"/>
      <c r="S35" s="110"/>
      <c r="T35" s="110"/>
      <c r="U35" s="1"/>
      <c r="V35" s="1"/>
      <c r="W35" s="1"/>
      <c r="X35" s="1"/>
      <c r="Y35" s="1"/>
      <c r="Z35" s="1"/>
      <c r="AA35" s="1"/>
      <c r="AB35" s="1"/>
    </row>
    <row r="36" spans="1:28" s="78" customFormat="1" ht="23.25" customHeight="1" x14ac:dyDescent="0.25">
      <c r="A36" s="383"/>
      <c r="B36" s="151"/>
      <c r="C36" s="166"/>
      <c r="D36" s="389"/>
      <c r="E36" s="183"/>
      <c r="F36" s="173"/>
      <c r="G36" s="173"/>
      <c r="H36" s="346"/>
      <c r="I36" s="378"/>
      <c r="J36" s="346"/>
      <c r="K36" s="111"/>
      <c r="L36" s="110"/>
      <c r="M36" s="110"/>
      <c r="N36" s="110"/>
      <c r="O36" s="110"/>
      <c r="P36" s="110"/>
      <c r="Q36" s="110"/>
      <c r="R36" s="110"/>
      <c r="S36" s="110"/>
      <c r="T36" s="110"/>
      <c r="U36" s="1"/>
      <c r="V36" s="1"/>
      <c r="W36" s="1"/>
      <c r="X36" s="1"/>
      <c r="Y36" s="1"/>
      <c r="Z36" s="1"/>
      <c r="AA36" s="1"/>
      <c r="AB36" s="1"/>
    </row>
    <row r="37" spans="1:28" s="78" customFormat="1" ht="20.100000000000001" customHeight="1" x14ac:dyDescent="0.25">
      <c r="A37" s="358" t="s">
        <v>323</v>
      </c>
      <c r="B37" s="132"/>
      <c r="C37" s="153"/>
      <c r="D37" s="387"/>
      <c r="E37" s="174">
        <v>0</v>
      </c>
      <c r="F37" s="175">
        <f>IF(E37=1,1,0)</f>
        <v>0</v>
      </c>
      <c r="G37" s="175">
        <f>IF(E37=0,1,0)</f>
        <v>1</v>
      </c>
      <c r="H37" s="345"/>
      <c r="I37" s="377" t="s">
        <v>217</v>
      </c>
      <c r="J37" s="345"/>
      <c r="K37" s="111"/>
      <c r="L37" s="110"/>
      <c r="M37" s="110"/>
      <c r="N37" s="110"/>
      <c r="O37" s="110"/>
      <c r="P37" s="110"/>
      <c r="Q37" s="110"/>
      <c r="R37" s="110"/>
      <c r="S37" s="110"/>
      <c r="T37" s="110"/>
      <c r="U37" s="1"/>
      <c r="V37" s="1"/>
      <c r="W37" s="1"/>
      <c r="X37" s="1"/>
      <c r="Y37" s="1"/>
      <c r="Z37" s="1"/>
      <c r="AA37" s="1"/>
      <c r="AB37" s="1"/>
    </row>
    <row r="38" spans="1:28" s="78" customFormat="1" ht="20.100000000000001" customHeight="1" x14ac:dyDescent="0.25">
      <c r="A38" s="383"/>
      <c r="B38" s="135"/>
      <c r="C38" s="155"/>
      <c r="D38" s="389"/>
      <c r="E38" s="172"/>
      <c r="F38" s="173"/>
      <c r="G38" s="173"/>
      <c r="H38" s="346"/>
      <c r="I38" s="379"/>
      <c r="J38" s="346"/>
      <c r="K38" s="111"/>
      <c r="L38" s="110"/>
      <c r="M38" s="110"/>
      <c r="N38" s="110"/>
      <c r="O38" s="110"/>
      <c r="P38" s="110"/>
      <c r="Q38" s="110"/>
      <c r="R38" s="110"/>
      <c r="S38" s="110"/>
      <c r="T38" s="110"/>
      <c r="U38" s="1"/>
      <c r="V38" s="1"/>
      <c r="W38" s="1"/>
      <c r="X38" s="1"/>
      <c r="Y38" s="1"/>
      <c r="Z38" s="1"/>
      <c r="AA38" s="1"/>
      <c r="AB38" s="1"/>
    </row>
    <row r="39" spans="1:28" s="78" customFormat="1" ht="20.100000000000001" customHeight="1" x14ac:dyDescent="0.25">
      <c r="A39" s="380" t="str">
        <f>IF(G39&gt;0,"NOTE: ONE OR MORE QUESTIONS IS NOT ANSWERED","")</f>
        <v>NOTE: ONE OR MORE QUESTIONS IS NOT ANSWERED</v>
      </c>
      <c r="B39" s="381"/>
      <c r="C39" s="381"/>
      <c r="D39" s="382"/>
      <c r="E39" s="375" t="s">
        <v>171</v>
      </c>
      <c r="F39" s="376"/>
      <c r="G39" s="186">
        <f>SUM(G4:G37)</f>
        <v>9</v>
      </c>
      <c r="H39" s="187"/>
      <c r="I39" s="184"/>
      <c r="J39" s="254"/>
      <c r="K39" s="1"/>
      <c r="L39" s="1"/>
      <c r="M39" s="110"/>
      <c r="N39" s="110"/>
      <c r="O39" s="110"/>
      <c r="P39" s="110"/>
      <c r="Q39" s="110"/>
      <c r="R39" s="110"/>
      <c r="S39" s="110"/>
      <c r="T39" s="110"/>
      <c r="U39" s="1"/>
      <c r="V39" s="1"/>
      <c r="W39" s="1"/>
      <c r="X39" s="1"/>
      <c r="Y39" s="1"/>
      <c r="Z39" s="1"/>
      <c r="AA39" s="1"/>
      <c r="AB39" s="1"/>
    </row>
    <row r="40" spans="1:28" s="1" customFormat="1" ht="20.100000000000001" customHeight="1" x14ac:dyDescent="0.25">
      <c r="A40" s="68"/>
      <c r="B40" s="69"/>
      <c r="C40" s="160" t="s">
        <v>62</v>
      </c>
      <c r="D40" s="244">
        <f>F40</f>
        <v>0</v>
      </c>
      <c r="E40" s="169" t="s">
        <v>65</v>
      </c>
      <c r="F40" s="243">
        <f>IFERROR(AVERAGE(F4:F37),0)</f>
        <v>0</v>
      </c>
      <c r="G40" s="61"/>
      <c r="H40" s="188"/>
      <c r="I40" s="185"/>
      <c r="J40" s="255"/>
      <c r="K40" s="111"/>
      <c r="L40" s="110"/>
      <c r="M40" s="110"/>
      <c r="N40" s="110"/>
      <c r="O40" s="110"/>
      <c r="P40" s="110"/>
      <c r="Q40" s="110"/>
      <c r="R40" s="110"/>
      <c r="S40" s="110"/>
      <c r="T40" s="110"/>
    </row>
    <row r="41" spans="1:28" s="1" customFormat="1" x14ac:dyDescent="0.25">
      <c r="D41" s="36"/>
      <c r="E41" s="29"/>
      <c r="F41" s="29"/>
      <c r="G41" s="29"/>
      <c r="H41" s="110"/>
      <c r="I41" s="110"/>
      <c r="J41" s="110"/>
      <c r="K41" s="110"/>
      <c r="L41" s="110"/>
      <c r="M41" s="110"/>
      <c r="N41" s="110"/>
      <c r="O41" s="110"/>
      <c r="P41" s="110"/>
      <c r="Q41" s="110"/>
      <c r="R41" s="110"/>
      <c r="S41" s="110"/>
      <c r="T41" s="110"/>
    </row>
    <row r="42" spans="1:28" s="1" customFormat="1" x14ac:dyDescent="0.25">
      <c r="D42" s="36"/>
      <c r="E42" s="29"/>
      <c r="F42" s="29"/>
      <c r="G42" s="29"/>
      <c r="H42" s="110"/>
      <c r="I42" s="110"/>
      <c r="J42" s="110"/>
      <c r="K42" s="110"/>
      <c r="L42" s="110"/>
      <c r="M42" s="110"/>
      <c r="N42" s="110"/>
      <c r="O42" s="110"/>
      <c r="P42" s="110"/>
      <c r="Q42" s="110"/>
      <c r="R42" s="110"/>
      <c r="S42" s="110"/>
      <c r="T42" s="110"/>
    </row>
    <row r="43" spans="1:28" s="1" customFormat="1" x14ac:dyDescent="0.25">
      <c r="D43" s="36"/>
      <c r="E43" s="29"/>
      <c r="F43" s="29"/>
      <c r="G43" s="29"/>
      <c r="H43" s="110"/>
      <c r="I43" s="110"/>
      <c r="J43" s="110"/>
      <c r="K43" s="110"/>
      <c r="L43" s="110"/>
      <c r="M43" s="110"/>
      <c r="N43" s="110"/>
      <c r="O43" s="110"/>
      <c r="P43" s="110"/>
      <c r="Q43" s="110"/>
      <c r="R43" s="110"/>
      <c r="S43" s="110"/>
      <c r="T43" s="110"/>
    </row>
    <row r="44" spans="1:28" s="1" customFormat="1" x14ac:dyDescent="0.25">
      <c r="D44" s="36"/>
      <c r="E44" s="29"/>
      <c r="F44" s="29"/>
      <c r="G44" s="29"/>
      <c r="H44" s="110"/>
      <c r="I44" s="110"/>
      <c r="J44" s="110"/>
      <c r="K44" s="110"/>
      <c r="L44" s="110"/>
      <c r="M44" s="110"/>
      <c r="N44" s="110"/>
      <c r="O44" s="110"/>
      <c r="P44" s="110"/>
      <c r="Q44" s="110"/>
      <c r="R44" s="110"/>
      <c r="S44" s="110"/>
      <c r="T44" s="110"/>
    </row>
    <row r="45" spans="1:28" s="1" customFormat="1" x14ac:dyDescent="0.25">
      <c r="D45" s="36"/>
      <c r="E45" s="29"/>
      <c r="F45" s="29"/>
      <c r="G45" s="29"/>
      <c r="H45" s="110"/>
      <c r="I45" s="110"/>
      <c r="J45" s="110"/>
      <c r="K45" s="110"/>
      <c r="L45" s="110"/>
      <c r="M45" s="110"/>
      <c r="N45" s="110"/>
      <c r="O45" s="110"/>
      <c r="P45" s="110"/>
      <c r="Q45" s="110"/>
      <c r="R45" s="110"/>
      <c r="S45" s="110"/>
      <c r="T45" s="110"/>
    </row>
    <row r="46" spans="1:28" s="1" customFormat="1" x14ac:dyDescent="0.25">
      <c r="D46" s="36"/>
      <c r="E46" s="29"/>
      <c r="F46" s="29"/>
      <c r="G46" s="29"/>
      <c r="H46" s="110"/>
      <c r="I46" s="110"/>
      <c r="J46" s="110"/>
      <c r="K46" s="110"/>
      <c r="L46" s="110"/>
      <c r="M46" s="110"/>
      <c r="N46" s="110"/>
      <c r="O46" s="110"/>
      <c r="P46" s="110"/>
      <c r="Q46" s="110"/>
      <c r="R46" s="110"/>
      <c r="S46" s="110"/>
      <c r="T46" s="110"/>
    </row>
    <row r="47" spans="1:28" s="1" customFormat="1" x14ac:dyDescent="0.25">
      <c r="D47" s="36"/>
      <c r="E47" s="29"/>
      <c r="F47" s="29"/>
      <c r="G47" s="29"/>
      <c r="H47" s="110"/>
      <c r="I47" s="110"/>
      <c r="J47" s="110"/>
      <c r="K47" s="110"/>
      <c r="L47" s="110"/>
      <c r="M47" s="110"/>
      <c r="N47" s="110"/>
      <c r="O47" s="110"/>
      <c r="P47" s="110"/>
      <c r="Q47" s="110"/>
      <c r="R47" s="110"/>
      <c r="S47" s="110"/>
      <c r="T47" s="110"/>
    </row>
    <row r="48" spans="1:28" s="1" customFormat="1" x14ac:dyDescent="0.25">
      <c r="D48" s="36"/>
      <c r="E48" s="29"/>
      <c r="F48" s="29"/>
      <c r="G48" s="29"/>
      <c r="H48" s="110"/>
      <c r="I48" s="110"/>
      <c r="J48" s="110"/>
      <c r="K48" s="110"/>
      <c r="L48" s="110"/>
      <c r="M48" s="110"/>
      <c r="N48" s="110"/>
      <c r="O48" s="110"/>
      <c r="P48" s="110"/>
      <c r="Q48" s="110"/>
      <c r="R48" s="110"/>
      <c r="S48" s="110"/>
      <c r="T48" s="110"/>
    </row>
    <row r="49" spans="4:20" s="1" customFormat="1" x14ac:dyDescent="0.25">
      <c r="D49" s="36"/>
      <c r="E49" s="29"/>
      <c r="F49" s="29"/>
      <c r="G49" s="29"/>
      <c r="H49" s="110"/>
      <c r="I49" s="110"/>
      <c r="J49" s="110"/>
      <c r="K49" s="110"/>
      <c r="L49" s="110"/>
      <c r="M49" s="110"/>
      <c r="N49" s="110"/>
      <c r="O49" s="110"/>
      <c r="P49" s="110"/>
      <c r="Q49" s="110"/>
      <c r="R49" s="110"/>
      <c r="S49" s="110"/>
      <c r="T49" s="110"/>
    </row>
    <row r="50" spans="4:20" s="1" customFormat="1" x14ac:dyDescent="0.25">
      <c r="D50" s="36"/>
      <c r="E50" s="29"/>
      <c r="F50" s="29"/>
      <c r="G50" s="29"/>
      <c r="H50" s="110"/>
      <c r="I50" s="110"/>
      <c r="J50" s="110"/>
      <c r="K50" s="110"/>
      <c r="L50" s="110"/>
      <c r="M50" s="110"/>
      <c r="N50" s="110"/>
      <c r="O50" s="110"/>
      <c r="P50" s="110"/>
      <c r="Q50" s="110"/>
      <c r="R50" s="110"/>
      <c r="S50" s="110"/>
      <c r="T50" s="110"/>
    </row>
    <row r="51" spans="4:20" s="1" customFormat="1" x14ac:dyDescent="0.25">
      <c r="D51" s="36"/>
      <c r="E51" s="29"/>
      <c r="F51" s="29"/>
      <c r="G51" s="29"/>
      <c r="H51" s="110"/>
      <c r="I51" s="110"/>
      <c r="J51" s="110"/>
      <c r="K51" s="110"/>
      <c r="L51" s="110"/>
      <c r="M51" s="110"/>
      <c r="N51" s="110"/>
      <c r="O51" s="110"/>
      <c r="P51" s="110"/>
      <c r="Q51" s="110"/>
      <c r="R51" s="110"/>
      <c r="S51" s="110"/>
      <c r="T51" s="110"/>
    </row>
    <row r="52" spans="4:20" s="1" customFormat="1" x14ac:dyDescent="0.25">
      <c r="D52" s="36"/>
      <c r="E52" s="29"/>
      <c r="F52" s="29"/>
      <c r="G52" s="29"/>
      <c r="H52" s="110"/>
      <c r="I52" s="110"/>
      <c r="J52" s="110"/>
      <c r="K52" s="110"/>
      <c r="L52" s="110"/>
      <c r="M52" s="110"/>
      <c r="N52" s="110"/>
      <c r="O52" s="110"/>
      <c r="P52" s="110"/>
      <c r="Q52" s="110"/>
      <c r="R52" s="110"/>
      <c r="S52" s="110"/>
      <c r="T52" s="110"/>
    </row>
    <row r="53" spans="4:20" s="1" customFormat="1" x14ac:dyDescent="0.25">
      <c r="D53" s="36"/>
      <c r="E53" s="29"/>
      <c r="F53" s="29"/>
      <c r="G53" s="29"/>
      <c r="H53" s="110"/>
      <c r="I53" s="110"/>
      <c r="J53" s="110"/>
      <c r="K53" s="110"/>
      <c r="L53" s="110"/>
      <c r="M53" s="110"/>
      <c r="N53" s="110"/>
      <c r="O53" s="110"/>
      <c r="P53" s="110"/>
      <c r="Q53" s="110"/>
      <c r="R53" s="110"/>
      <c r="S53" s="110"/>
      <c r="T53" s="110"/>
    </row>
    <row r="54" spans="4:20" s="1" customFormat="1" x14ac:dyDescent="0.25">
      <c r="D54" s="36"/>
      <c r="E54" s="29"/>
      <c r="F54" s="29"/>
      <c r="G54" s="29"/>
      <c r="H54" s="110"/>
      <c r="I54" s="110"/>
      <c r="J54" s="110"/>
      <c r="K54" s="110"/>
      <c r="L54" s="110"/>
      <c r="M54" s="110"/>
      <c r="N54" s="110"/>
      <c r="O54" s="110"/>
      <c r="P54" s="110"/>
      <c r="Q54" s="110"/>
      <c r="R54" s="110"/>
      <c r="S54" s="110"/>
      <c r="T54" s="110"/>
    </row>
    <row r="55" spans="4:20" s="1" customFormat="1" x14ac:dyDescent="0.25">
      <c r="D55" s="36"/>
      <c r="E55" s="29"/>
      <c r="F55" s="29"/>
      <c r="G55" s="29"/>
      <c r="H55" s="110"/>
      <c r="I55" s="110"/>
      <c r="J55" s="110"/>
      <c r="K55" s="110"/>
      <c r="L55" s="110"/>
      <c r="M55" s="110"/>
      <c r="N55" s="110"/>
      <c r="O55" s="110"/>
      <c r="P55" s="110"/>
      <c r="Q55" s="110"/>
      <c r="R55" s="110"/>
      <c r="S55" s="110"/>
      <c r="T55" s="110"/>
    </row>
    <row r="56" spans="4:20" s="1" customFormat="1" x14ac:dyDescent="0.25">
      <c r="D56" s="36"/>
      <c r="E56" s="29"/>
      <c r="F56" s="29"/>
      <c r="G56" s="29"/>
      <c r="H56" s="110"/>
      <c r="I56" s="110"/>
      <c r="J56" s="110"/>
      <c r="K56" s="110"/>
      <c r="L56" s="110"/>
      <c r="M56" s="110"/>
      <c r="N56" s="110"/>
      <c r="O56" s="110"/>
      <c r="P56" s="110"/>
      <c r="Q56" s="110"/>
      <c r="R56" s="110"/>
      <c r="S56" s="110"/>
      <c r="T56" s="110"/>
    </row>
    <row r="57" spans="4:20" s="1" customFormat="1" x14ac:dyDescent="0.25">
      <c r="D57" s="36"/>
      <c r="E57" s="29"/>
      <c r="F57" s="29"/>
      <c r="G57" s="29"/>
      <c r="H57" s="110"/>
      <c r="I57" s="110"/>
      <c r="J57" s="110"/>
      <c r="K57" s="110"/>
      <c r="L57" s="110"/>
      <c r="M57" s="110"/>
      <c r="N57" s="110"/>
      <c r="O57" s="110"/>
      <c r="P57" s="110"/>
      <c r="Q57" s="110"/>
      <c r="R57" s="110"/>
      <c r="S57" s="110"/>
      <c r="T57" s="110"/>
    </row>
    <row r="58" spans="4:20" s="1" customFormat="1" x14ac:dyDescent="0.25">
      <c r="D58" s="36"/>
      <c r="E58" s="29"/>
      <c r="F58" s="29"/>
      <c r="G58" s="29"/>
      <c r="H58" s="110"/>
      <c r="I58" s="110"/>
      <c r="J58" s="110"/>
      <c r="K58" s="110"/>
      <c r="L58" s="110"/>
      <c r="M58" s="110"/>
      <c r="N58" s="110"/>
      <c r="O58" s="110"/>
      <c r="P58" s="110"/>
      <c r="Q58" s="110"/>
      <c r="R58" s="110"/>
      <c r="S58" s="110"/>
      <c r="T58" s="110"/>
    </row>
    <row r="59" spans="4:20" s="1" customFormat="1" x14ac:dyDescent="0.25">
      <c r="D59" s="36"/>
      <c r="E59" s="29"/>
      <c r="F59" s="29"/>
      <c r="G59" s="29"/>
      <c r="H59" s="110"/>
      <c r="I59" s="110"/>
      <c r="J59" s="110"/>
      <c r="K59" s="110"/>
      <c r="L59" s="110"/>
      <c r="M59" s="110"/>
      <c r="N59" s="110"/>
      <c r="O59" s="110"/>
      <c r="P59" s="110"/>
      <c r="Q59" s="110"/>
      <c r="R59" s="110"/>
      <c r="S59" s="110"/>
      <c r="T59" s="110"/>
    </row>
    <row r="60" spans="4:20" s="1" customFormat="1" x14ac:dyDescent="0.25">
      <c r="D60" s="36"/>
      <c r="E60" s="29"/>
      <c r="F60" s="29"/>
      <c r="G60" s="29"/>
      <c r="H60" s="110"/>
      <c r="I60" s="110"/>
      <c r="J60" s="110"/>
      <c r="K60" s="110"/>
      <c r="L60" s="110"/>
      <c r="M60" s="110"/>
      <c r="N60" s="110"/>
      <c r="O60" s="110"/>
      <c r="P60" s="110"/>
      <c r="Q60" s="110"/>
      <c r="R60" s="110"/>
      <c r="S60" s="110"/>
      <c r="T60" s="110"/>
    </row>
    <row r="61" spans="4:20" s="1" customFormat="1" x14ac:dyDescent="0.25">
      <c r="D61" s="36"/>
      <c r="E61" s="29"/>
      <c r="F61" s="29"/>
      <c r="G61" s="29"/>
      <c r="H61" s="110"/>
      <c r="I61" s="110"/>
      <c r="J61" s="110"/>
      <c r="K61" s="110"/>
      <c r="L61" s="110"/>
      <c r="M61" s="110"/>
      <c r="N61" s="110"/>
      <c r="O61" s="110"/>
      <c r="P61" s="110"/>
      <c r="Q61" s="110"/>
      <c r="R61" s="110"/>
      <c r="S61" s="110"/>
      <c r="T61" s="110"/>
    </row>
    <row r="62" spans="4:20" s="1" customFormat="1" x14ac:dyDescent="0.25">
      <c r="D62" s="36"/>
      <c r="E62" s="29"/>
      <c r="F62" s="29"/>
      <c r="G62" s="29"/>
      <c r="H62" s="110"/>
      <c r="I62" s="110"/>
      <c r="J62" s="110"/>
      <c r="K62" s="110"/>
      <c r="L62" s="110"/>
      <c r="M62" s="110"/>
      <c r="N62" s="110"/>
      <c r="O62" s="110"/>
      <c r="P62" s="110"/>
      <c r="Q62" s="110"/>
      <c r="R62" s="110"/>
      <c r="S62" s="110"/>
      <c r="T62" s="110"/>
    </row>
    <row r="63" spans="4:20" s="1" customFormat="1" x14ac:dyDescent="0.25">
      <c r="D63" s="36"/>
      <c r="E63" s="29"/>
      <c r="F63" s="29"/>
      <c r="G63" s="29"/>
      <c r="H63" s="110"/>
      <c r="I63" s="110"/>
      <c r="J63" s="110"/>
      <c r="K63" s="110"/>
      <c r="L63" s="110"/>
      <c r="M63" s="110"/>
      <c r="N63" s="110"/>
      <c r="O63" s="110"/>
      <c r="P63" s="110"/>
      <c r="Q63" s="110"/>
      <c r="R63" s="110"/>
      <c r="S63" s="110"/>
      <c r="T63" s="110"/>
    </row>
    <row r="64" spans="4:20" s="1" customFormat="1" x14ac:dyDescent="0.25">
      <c r="D64" s="36"/>
      <c r="E64" s="29"/>
      <c r="F64" s="29"/>
      <c r="G64" s="29"/>
      <c r="H64" s="110"/>
      <c r="I64" s="110"/>
      <c r="J64" s="110"/>
      <c r="K64" s="110"/>
      <c r="L64" s="110"/>
      <c r="M64" s="110"/>
      <c r="N64" s="110"/>
      <c r="O64" s="110"/>
      <c r="P64" s="110"/>
      <c r="Q64" s="110"/>
      <c r="R64" s="110"/>
      <c r="S64" s="110"/>
      <c r="T64" s="110"/>
    </row>
    <row r="65" spans="4:20" s="1" customFormat="1" x14ac:dyDescent="0.25">
      <c r="D65" s="36"/>
      <c r="E65" s="29"/>
      <c r="F65" s="29"/>
      <c r="G65" s="29"/>
      <c r="H65" s="110"/>
      <c r="I65" s="110"/>
      <c r="J65" s="110"/>
      <c r="K65" s="110"/>
      <c r="L65" s="110"/>
      <c r="M65" s="110"/>
      <c r="N65" s="110"/>
      <c r="O65" s="110"/>
      <c r="P65" s="110"/>
      <c r="Q65" s="110"/>
      <c r="R65" s="110"/>
      <c r="S65" s="110"/>
      <c r="T65" s="110"/>
    </row>
    <row r="66" spans="4:20" s="1" customFormat="1" x14ac:dyDescent="0.25">
      <c r="D66" s="36"/>
      <c r="E66" s="29"/>
      <c r="F66" s="29"/>
      <c r="G66" s="29"/>
      <c r="H66" s="110"/>
      <c r="I66" s="110"/>
      <c r="J66" s="110"/>
      <c r="K66" s="110"/>
      <c r="L66" s="110"/>
      <c r="M66" s="110"/>
      <c r="N66" s="110"/>
      <c r="O66" s="110"/>
      <c r="P66" s="110"/>
      <c r="Q66" s="110"/>
      <c r="R66" s="110"/>
      <c r="S66" s="110"/>
      <c r="T66" s="110"/>
    </row>
    <row r="67" spans="4:20" s="1" customFormat="1" x14ac:dyDescent="0.25">
      <c r="D67" s="36"/>
      <c r="E67" s="29"/>
      <c r="F67" s="29"/>
      <c r="G67" s="29"/>
      <c r="H67" s="110"/>
      <c r="I67" s="110"/>
      <c r="J67" s="110"/>
      <c r="K67" s="110"/>
      <c r="L67" s="110"/>
      <c r="M67" s="110"/>
      <c r="N67" s="110"/>
      <c r="O67" s="110"/>
      <c r="P67" s="110"/>
      <c r="Q67" s="110"/>
      <c r="R67" s="110"/>
      <c r="S67" s="110"/>
      <c r="T67" s="110"/>
    </row>
    <row r="68" spans="4:20" s="1" customFormat="1" x14ac:dyDescent="0.25">
      <c r="D68" s="36"/>
      <c r="E68" s="29"/>
      <c r="F68" s="29"/>
      <c r="G68" s="29"/>
      <c r="H68" s="110"/>
      <c r="I68" s="110"/>
      <c r="J68" s="110"/>
      <c r="K68" s="110"/>
      <c r="L68" s="110"/>
      <c r="M68" s="110"/>
      <c r="N68" s="110"/>
      <c r="O68" s="110"/>
      <c r="P68" s="110"/>
      <c r="Q68" s="110"/>
      <c r="R68" s="110"/>
      <c r="S68" s="110"/>
      <c r="T68" s="110"/>
    </row>
    <row r="69" spans="4:20" s="1" customFormat="1" x14ac:dyDescent="0.25">
      <c r="D69" s="36"/>
      <c r="E69" s="29"/>
      <c r="F69" s="29"/>
      <c r="G69" s="29"/>
      <c r="H69" s="110"/>
      <c r="I69" s="110"/>
      <c r="J69" s="110"/>
      <c r="K69" s="110"/>
      <c r="L69" s="110"/>
      <c r="M69" s="110"/>
      <c r="N69" s="110"/>
      <c r="O69" s="110"/>
      <c r="P69" s="110"/>
      <c r="Q69" s="110"/>
      <c r="R69" s="110"/>
      <c r="S69" s="110"/>
      <c r="T69" s="110"/>
    </row>
    <row r="70" spans="4:20" s="1" customFormat="1" x14ac:dyDescent="0.25">
      <c r="D70" s="36"/>
      <c r="E70" s="29"/>
      <c r="F70" s="29"/>
      <c r="G70" s="29"/>
      <c r="H70" s="110"/>
      <c r="I70" s="110"/>
      <c r="J70" s="110"/>
      <c r="K70" s="110"/>
      <c r="L70" s="110"/>
      <c r="M70" s="110"/>
      <c r="N70" s="110"/>
      <c r="O70" s="110"/>
      <c r="P70" s="110"/>
      <c r="Q70" s="110"/>
      <c r="R70" s="110"/>
      <c r="S70" s="110"/>
      <c r="T70" s="110"/>
    </row>
    <row r="71" spans="4:20" s="1" customFormat="1" x14ac:dyDescent="0.25">
      <c r="D71" s="36"/>
      <c r="E71" s="29"/>
      <c r="F71" s="29"/>
      <c r="G71" s="29"/>
      <c r="H71" s="110"/>
      <c r="I71" s="110"/>
      <c r="J71" s="110"/>
      <c r="K71" s="110"/>
      <c r="L71" s="110"/>
      <c r="M71" s="110"/>
      <c r="N71" s="110"/>
      <c r="O71" s="110"/>
      <c r="P71" s="110"/>
      <c r="Q71" s="110"/>
      <c r="R71" s="110"/>
      <c r="S71" s="110"/>
      <c r="T71" s="110"/>
    </row>
    <row r="72" spans="4:20" s="1" customFormat="1" x14ac:dyDescent="0.25">
      <c r="D72" s="36"/>
      <c r="E72" s="29"/>
      <c r="F72" s="29"/>
      <c r="G72" s="29"/>
      <c r="H72" s="110"/>
      <c r="I72" s="110"/>
      <c r="J72" s="110"/>
      <c r="K72" s="110"/>
      <c r="L72" s="110"/>
      <c r="M72" s="110"/>
      <c r="N72" s="110"/>
      <c r="O72" s="110"/>
      <c r="P72" s="110"/>
      <c r="Q72" s="110"/>
      <c r="R72" s="110"/>
      <c r="S72" s="110"/>
      <c r="T72" s="110"/>
    </row>
    <row r="73" spans="4:20" s="1" customFormat="1" x14ac:dyDescent="0.25">
      <c r="D73" s="36"/>
      <c r="E73" s="29"/>
      <c r="F73" s="29"/>
      <c r="G73" s="29"/>
      <c r="H73" s="110"/>
      <c r="I73" s="110"/>
      <c r="J73" s="110"/>
      <c r="K73" s="110"/>
      <c r="L73" s="110"/>
      <c r="M73" s="110"/>
      <c r="N73" s="110"/>
      <c r="O73" s="110"/>
      <c r="P73" s="110"/>
      <c r="Q73" s="110"/>
      <c r="R73" s="110"/>
      <c r="S73" s="110"/>
      <c r="T73" s="110"/>
    </row>
    <row r="74" spans="4:20" s="1" customFormat="1" x14ac:dyDescent="0.25">
      <c r="D74" s="36"/>
      <c r="E74" s="29"/>
      <c r="F74" s="29"/>
      <c r="G74" s="29"/>
      <c r="H74" s="110"/>
      <c r="I74" s="110"/>
      <c r="J74" s="110"/>
      <c r="K74" s="110"/>
      <c r="L74" s="110"/>
      <c r="M74" s="110"/>
      <c r="N74" s="110"/>
      <c r="O74" s="110"/>
      <c r="P74" s="110"/>
      <c r="Q74" s="110"/>
      <c r="R74" s="110"/>
      <c r="S74" s="110"/>
      <c r="T74" s="110"/>
    </row>
    <row r="75" spans="4:20" s="1" customFormat="1" x14ac:dyDescent="0.25">
      <c r="D75" s="36"/>
      <c r="E75" s="29"/>
      <c r="F75" s="29"/>
      <c r="G75" s="29"/>
      <c r="H75" s="110"/>
      <c r="I75" s="110"/>
      <c r="J75" s="110"/>
      <c r="K75" s="110"/>
      <c r="L75" s="110"/>
      <c r="M75" s="110"/>
      <c r="N75" s="110"/>
      <c r="O75" s="110"/>
      <c r="P75" s="110"/>
      <c r="Q75" s="110"/>
      <c r="R75" s="110"/>
      <c r="S75" s="110"/>
      <c r="T75" s="110"/>
    </row>
    <row r="76" spans="4:20" s="1" customFormat="1" x14ac:dyDescent="0.25">
      <c r="D76" s="36"/>
      <c r="E76" s="29"/>
      <c r="F76" s="29"/>
      <c r="G76" s="29"/>
      <c r="H76" s="110"/>
      <c r="I76" s="110"/>
      <c r="J76" s="110"/>
      <c r="K76" s="110"/>
      <c r="L76" s="110"/>
      <c r="M76" s="110"/>
      <c r="N76" s="110"/>
      <c r="O76" s="110"/>
      <c r="P76" s="110"/>
      <c r="Q76" s="110"/>
      <c r="R76" s="110"/>
      <c r="S76" s="110"/>
      <c r="T76" s="110"/>
    </row>
    <row r="77" spans="4:20" s="1" customFormat="1" x14ac:dyDescent="0.25">
      <c r="D77" s="36"/>
      <c r="E77" s="29"/>
      <c r="F77" s="29"/>
      <c r="G77" s="29"/>
      <c r="H77" s="110"/>
      <c r="I77" s="110"/>
      <c r="J77" s="110"/>
      <c r="K77" s="110"/>
      <c r="L77" s="110"/>
      <c r="M77" s="110"/>
      <c r="N77" s="110"/>
      <c r="O77" s="110"/>
      <c r="P77" s="110"/>
      <c r="Q77" s="110"/>
      <c r="R77" s="110"/>
      <c r="S77" s="110"/>
      <c r="T77" s="110"/>
    </row>
    <row r="78" spans="4:20" s="1" customFormat="1" x14ac:dyDescent="0.25">
      <c r="D78" s="36"/>
      <c r="E78" s="29"/>
      <c r="F78" s="29"/>
      <c r="G78" s="29"/>
      <c r="H78" s="110"/>
      <c r="I78" s="110"/>
      <c r="J78" s="110"/>
      <c r="K78" s="110"/>
      <c r="L78" s="110"/>
      <c r="M78" s="110"/>
      <c r="N78" s="110"/>
      <c r="O78" s="110"/>
      <c r="P78" s="110"/>
      <c r="Q78" s="110"/>
      <c r="R78" s="110"/>
      <c r="S78" s="110"/>
      <c r="T78" s="110"/>
    </row>
    <row r="79" spans="4:20" s="1" customFormat="1" x14ac:dyDescent="0.25">
      <c r="D79" s="36"/>
      <c r="E79" s="29"/>
      <c r="F79" s="29"/>
      <c r="G79" s="29"/>
      <c r="H79" s="110"/>
      <c r="I79" s="110"/>
      <c r="J79" s="110"/>
      <c r="K79" s="110"/>
      <c r="L79" s="110"/>
      <c r="M79" s="110"/>
      <c r="N79" s="110"/>
      <c r="O79" s="110"/>
      <c r="P79" s="110"/>
      <c r="Q79" s="110"/>
      <c r="R79" s="110"/>
      <c r="S79" s="110"/>
      <c r="T79" s="110"/>
    </row>
    <row r="80" spans="4:20" s="1" customFormat="1" x14ac:dyDescent="0.25">
      <c r="D80" s="36"/>
      <c r="E80" s="29"/>
      <c r="F80" s="29"/>
      <c r="G80" s="29"/>
      <c r="H80" s="110"/>
      <c r="I80" s="110"/>
      <c r="J80" s="110"/>
      <c r="K80" s="110"/>
      <c r="L80" s="110"/>
      <c r="M80" s="110"/>
      <c r="N80" s="110"/>
      <c r="O80" s="110"/>
      <c r="P80" s="110"/>
      <c r="Q80" s="110"/>
      <c r="R80" s="110"/>
      <c r="S80" s="110"/>
      <c r="T80" s="110"/>
    </row>
    <row r="81" spans="4:20" s="1" customFormat="1" x14ac:dyDescent="0.25">
      <c r="D81" s="36"/>
      <c r="E81" s="29"/>
      <c r="F81" s="29"/>
      <c r="G81" s="29"/>
      <c r="H81" s="110"/>
      <c r="I81" s="110"/>
      <c r="J81" s="110"/>
      <c r="K81" s="110"/>
      <c r="L81" s="110"/>
      <c r="M81" s="110"/>
      <c r="N81" s="110"/>
      <c r="O81" s="110"/>
      <c r="P81" s="110"/>
      <c r="Q81" s="110"/>
      <c r="R81" s="110"/>
      <c r="S81" s="110"/>
      <c r="T81" s="110"/>
    </row>
    <row r="82" spans="4:20" s="1" customFormat="1" x14ac:dyDescent="0.25">
      <c r="D82" s="36"/>
      <c r="E82" s="29"/>
      <c r="F82" s="29"/>
      <c r="G82" s="29"/>
      <c r="H82" s="110"/>
      <c r="I82" s="110"/>
      <c r="J82" s="110"/>
      <c r="K82" s="110"/>
      <c r="L82" s="110"/>
      <c r="M82" s="110"/>
      <c r="N82" s="110"/>
      <c r="O82" s="110"/>
      <c r="P82" s="110"/>
      <c r="Q82" s="110"/>
      <c r="R82" s="110"/>
      <c r="S82" s="110"/>
      <c r="T82" s="110"/>
    </row>
    <row r="83" spans="4:20" s="1" customFormat="1" x14ac:dyDescent="0.25">
      <c r="D83" s="36"/>
      <c r="E83" s="29"/>
      <c r="F83" s="29"/>
      <c r="G83" s="29"/>
      <c r="H83" s="110"/>
      <c r="I83" s="110"/>
      <c r="J83" s="110"/>
      <c r="K83" s="110"/>
      <c r="L83" s="110"/>
      <c r="M83" s="110"/>
      <c r="N83" s="110"/>
      <c r="O83" s="110"/>
      <c r="P83" s="110"/>
      <c r="Q83" s="110"/>
      <c r="R83" s="110"/>
      <c r="S83" s="110"/>
      <c r="T83" s="110"/>
    </row>
    <row r="84" spans="4:20" s="1" customFormat="1" x14ac:dyDescent="0.25">
      <c r="D84" s="36"/>
      <c r="E84" s="29"/>
      <c r="F84" s="29"/>
      <c r="G84" s="29"/>
      <c r="H84" s="110"/>
      <c r="I84" s="110"/>
      <c r="J84" s="110"/>
      <c r="K84" s="110"/>
      <c r="L84" s="110"/>
      <c r="M84" s="110"/>
      <c r="N84" s="110"/>
      <c r="O84" s="110"/>
      <c r="P84" s="110"/>
      <c r="Q84" s="110"/>
      <c r="R84" s="110"/>
      <c r="S84" s="110"/>
      <c r="T84" s="110"/>
    </row>
    <row r="85" spans="4:20" s="1" customFormat="1" x14ac:dyDescent="0.25">
      <c r="D85" s="36"/>
      <c r="E85" s="29"/>
      <c r="F85" s="29"/>
      <c r="G85" s="29"/>
      <c r="H85" s="110"/>
      <c r="I85" s="110"/>
      <c r="J85" s="110"/>
      <c r="K85" s="110"/>
      <c r="L85" s="110"/>
      <c r="M85" s="110"/>
      <c r="N85" s="110"/>
      <c r="O85" s="110"/>
      <c r="P85" s="110"/>
      <c r="Q85" s="110"/>
      <c r="R85" s="110"/>
      <c r="S85" s="110"/>
      <c r="T85" s="110"/>
    </row>
    <row r="86" spans="4:20" s="1" customFormat="1" x14ac:dyDescent="0.25">
      <c r="D86" s="36"/>
      <c r="E86" s="29"/>
      <c r="F86" s="29"/>
      <c r="G86" s="29"/>
      <c r="H86" s="110"/>
      <c r="I86" s="110"/>
      <c r="J86" s="110"/>
      <c r="K86" s="110"/>
      <c r="L86" s="110"/>
      <c r="M86" s="110"/>
      <c r="N86" s="110"/>
      <c r="O86" s="110"/>
      <c r="P86" s="110"/>
      <c r="Q86" s="110"/>
      <c r="R86" s="110"/>
      <c r="S86" s="110"/>
      <c r="T86" s="110"/>
    </row>
    <row r="87" spans="4:20" s="1" customFormat="1" x14ac:dyDescent="0.25">
      <c r="D87" s="36"/>
      <c r="E87" s="29"/>
      <c r="F87" s="29"/>
      <c r="G87" s="29"/>
      <c r="H87" s="110"/>
      <c r="I87" s="110"/>
      <c r="J87" s="110"/>
      <c r="K87" s="110"/>
      <c r="L87" s="110"/>
      <c r="M87" s="110"/>
      <c r="N87" s="110"/>
      <c r="O87" s="110"/>
      <c r="P87" s="110"/>
      <c r="Q87" s="110"/>
      <c r="R87" s="110"/>
      <c r="S87" s="110"/>
      <c r="T87" s="110"/>
    </row>
    <row r="88" spans="4:20" s="1" customFormat="1" x14ac:dyDescent="0.25">
      <c r="D88" s="36"/>
      <c r="E88" s="29"/>
      <c r="F88" s="29"/>
      <c r="G88" s="29"/>
      <c r="H88" s="110"/>
      <c r="I88" s="110"/>
      <c r="J88" s="110"/>
      <c r="K88" s="110"/>
      <c r="L88" s="110"/>
      <c r="M88" s="110"/>
      <c r="N88" s="110"/>
      <c r="O88" s="110"/>
      <c r="P88" s="110"/>
      <c r="Q88" s="110"/>
      <c r="R88" s="110"/>
      <c r="S88" s="110"/>
      <c r="T88" s="110"/>
    </row>
    <row r="89" spans="4:20" s="1" customFormat="1" x14ac:dyDescent="0.25">
      <c r="D89" s="36"/>
      <c r="E89" s="29"/>
      <c r="F89" s="29"/>
      <c r="G89" s="29"/>
      <c r="H89" s="110"/>
      <c r="I89" s="110"/>
      <c r="J89" s="110"/>
      <c r="K89" s="110"/>
      <c r="L89" s="110"/>
      <c r="M89" s="110"/>
      <c r="N89" s="110"/>
      <c r="O89" s="110"/>
      <c r="P89" s="110"/>
      <c r="Q89" s="110"/>
      <c r="R89" s="110"/>
      <c r="S89" s="110"/>
      <c r="T89" s="110"/>
    </row>
    <row r="90" spans="4:20" s="1" customFormat="1" x14ac:dyDescent="0.25">
      <c r="D90" s="36"/>
      <c r="E90" s="29"/>
      <c r="F90" s="29"/>
      <c r="G90" s="29"/>
      <c r="H90" s="110"/>
      <c r="I90" s="110"/>
      <c r="J90" s="110"/>
      <c r="K90" s="110"/>
      <c r="L90" s="110"/>
      <c r="M90" s="110"/>
      <c r="N90" s="110"/>
      <c r="O90" s="110"/>
      <c r="P90" s="110"/>
      <c r="Q90" s="110"/>
      <c r="R90" s="110"/>
      <c r="S90" s="110"/>
      <c r="T90" s="110"/>
    </row>
    <row r="91" spans="4:20" s="1" customFormat="1" x14ac:dyDescent="0.25">
      <c r="D91" s="36"/>
      <c r="E91" s="29"/>
      <c r="F91" s="29"/>
      <c r="G91" s="29"/>
      <c r="H91" s="110"/>
      <c r="I91" s="110"/>
      <c r="J91" s="110"/>
      <c r="K91" s="110"/>
      <c r="L91" s="110"/>
      <c r="M91" s="110"/>
      <c r="N91" s="110"/>
      <c r="O91" s="110"/>
      <c r="P91" s="110"/>
      <c r="Q91" s="110"/>
      <c r="R91" s="110"/>
      <c r="S91" s="110"/>
      <c r="T91" s="110"/>
    </row>
    <row r="92" spans="4:20" s="1" customFormat="1" x14ac:dyDescent="0.25">
      <c r="D92" s="36"/>
      <c r="E92" s="29"/>
      <c r="F92" s="29"/>
      <c r="G92" s="29"/>
      <c r="H92" s="110"/>
      <c r="I92" s="110"/>
      <c r="J92" s="110"/>
      <c r="K92" s="110"/>
      <c r="L92" s="110"/>
      <c r="M92" s="110"/>
      <c r="N92" s="110"/>
      <c r="O92" s="110"/>
      <c r="P92" s="110"/>
      <c r="Q92" s="110"/>
      <c r="R92" s="110"/>
      <c r="S92" s="110"/>
      <c r="T92" s="110"/>
    </row>
    <row r="93" spans="4:20" s="1" customFormat="1" x14ac:dyDescent="0.25">
      <c r="D93" s="36"/>
      <c r="E93" s="29"/>
      <c r="F93" s="29"/>
      <c r="G93" s="29"/>
      <c r="H93" s="110"/>
      <c r="I93" s="110"/>
      <c r="J93" s="110"/>
      <c r="K93" s="110"/>
      <c r="L93" s="110"/>
      <c r="M93" s="110"/>
      <c r="N93" s="110"/>
      <c r="O93" s="110"/>
      <c r="P93" s="110"/>
      <c r="Q93" s="110"/>
      <c r="R93" s="110"/>
      <c r="S93" s="110"/>
      <c r="T93" s="110"/>
    </row>
    <row r="94" spans="4:20" s="1" customFormat="1" x14ac:dyDescent="0.25">
      <c r="D94" s="36"/>
      <c r="E94" s="29"/>
      <c r="F94" s="29"/>
      <c r="G94" s="29"/>
      <c r="H94" s="110"/>
      <c r="I94" s="110"/>
      <c r="J94" s="110"/>
      <c r="K94" s="110"/>
      <c r="L94" s="110"/>
      <c r="M94" s="110"/>
      <c r="N94" s="110"/>
      <c r="O94" s="110"/>
      <c r="P94" s="110"/>
      <c r="Q94" s="110"/>
      <c r="R94" s="110"/>
      <c r="S94" s="110"/>
      <c r="T94" s="110"/>
    </row>
    <row r="95" spans="4:20" s="1" customFormat="1" x14ac:dyDescent="0.25">
      <c r="D95" s="36"/>
      <c r="E95" s="29"/>
      <c r="F95" s="29"/>
      <c r="G95" s="29"/>
      <c r="H95" s="110"/>
      <c r="I95" s="110"/>
      <c r="J95" s="110"/>
      <c r="K95" s="110"/>
      <c r="L95" s="110"/>
      <c r="M95" s="110"/>
      <c r="N95" s="110"/>
      <c r="O95" s="110"/>
      <c r="P95" s="110"/>
      <c r="Q95" s="110"/>
      <c r="R95" s="110"/>
      <c r="S95" s="110"/>
      <c r="T95" s="110"/>
    </row>
    <row r="96" spans="4:20" s="1" customFormat="1" x14ac:dyDescent="0.25">
      <c r="D96" s="36"/>
      <c r="E96" s="29"/>
      <c r="F96" s="29"/>
      <c r="G96" s="29"/>
      <c r="H96" s="110"/>
      <c r="I96" s="110"/>
      <c r="J96" s="110"/>
      <c r="K96" s="110"/>
      <c r="L96" s="110"/>
      <c r="M96" s="110"/>
      <c r="N96" s="110"/>
      <c r="O96" s="110"/>
      <c r="P96" s="110"/>
      <c r="Q96" s="110"/>
      <c r="R96" s="110"/>
      <c r="S96" s="110"/>
      <c r="T96" s="110"/>
    </row>
    <row r="97" spans="4:20" s="1" customFormat="1" x14ac:dyDescent="0.25">
      <c r="D97" s="36"/>
      <c r="E97" s="29"/>
      <c r="F97" s="29"/>
      <c r="G97" s="29"/>
      <c r="H97" s="110"/>
      <c r="I97" s="110"/>
      <c r="J97" s="110"/>
      <c r="K97" s="110"/>
      <c r="L97" s="110"/>
      <c r="M97" s="110"/>
      <c r="N97" s="110"/>
      <c r="O97" s="110"/>
      <c r="P97" s="110"/>
      <c r="Q97" s="110"/>
      <c r="R97" s="110"/>
      <c r="S97" s="110"/>
      <c r="T97" s="110"/>
    </row>
    <row r="98" spans="4:20" s="1" customFormat="1" x14ac:dyDescent="0.25">
      <c r="D98" s="36"/>
      <c r="E98" s="29"/>
      <c r="F98" s="29"/>
      <c r="G98" s="29"/>
      <c r="H98" s="110"/>
      <c r="I98" s="110"/>
      <c r="J98" s="110"/>
      <c r="K98" s="110"/>
      <c r="L98" s="110"/>
      <c r="M98" s="110"/>
      <c r="N98" s="110"/>
      <c r="O98" s="110"/>
      <c r="P98" s="110"/>
      <c r="Q98" s="110"/>
      <c r="R98" s="110"/>
      <c r="S98" s="110"/>
      <c r="T98" s="110"/>
    </row>
    <row r="99" spans="4:20" s="1" customFormat="1" x14ac:dyDescent="0.25">
      <c r="D99" s="36"/>
      <c r="E99" s="29"/>
      <c r="F99" s="29"/>
      <c r="G99" s="29"/>
      <c r="H99" s="110"/>
      <c r="I99" s="110"/>
      <c r="J99" s="110"/>
      <c r="K99" s="110"/>
      <c r="L99" s="110"/>
      <c r="M99" s="110"/>
      <c r="N99" s="110"/>
      <c r="O99" s="110"/>
      <c r="P99" s="110"/>
      <c r="Q99" s="110"/>
      <c r="R99" s="110"/>
      <c r="S99" s="110"/>
      <c r="T99" s="110"/>
    </row>
    <row r="100" spans="4:20" s="1" customFormat="1" x14ac:dyDescent="0.25">
      <c r="D100" s="36"/>
      <c r="E100" s="29"/>
      <c r="F100" s="29"/>
      <c r="G100" s="29"/>
      <c r="H100" s="110"/>
      <c r="I100" s="110"/>
      <c r="J100" s="110"/>
      <c r="K100" s="110"/>
      <c r="L100" s="110"/>
      <c r="M100" s="110"/>
      <c r="N100" s="110"/>
      <c r="O100" s="110"/>
      <c r="P100" s="110"/>
      <c r="Q100" s="110"/>
      <c r="R100" s="110"/>
      <c r="S100" s="110"/>
      <c r="T100" s="110"/>
    </row>
    <row r="101" spans="4:20" s="1" customFormat="1" x14ac:dyDescent="0.25">
      <c r="D101" s="36"/>
      <c r="E101" s="29"/>
      <c r="F101" s="29"/>
      <c r="G101" s="29"/>
      <c r="H101" s="110"/>
      <c r="I101" s="110"/>
      <c r="J101" s="110"/>
      <c r="K101" s="110"/>
      <c r="L101" s="110"/>
      <c r="M101" s="110"/>
      <c r="N101" s="110"/>
      <c r="O101" s="110"/>
      <c r="P101" s="110"/>
      <c r="Q101" s="110"/>
      <c r="R101" s="110"/>
      <c r="S101" s="110"/>
      <c r="T101" s="110"/>
    </row>
    <row r="102" spans="4:20" s="1" customFormat="1" x14ac:dyDescent="0.25">
      <c r="D102" s="36"/>
      <c r="E102" s="29"/>
      <c r="F102" s="29"/>
      <c r="G102" s="29"/>
      <c r="H102" s="110"/>
      <c r="I102" s="110"/>
      <c r="J102" s="110"/>
      <c r="K102" s="110"/>
      <c r="L102" s="110"/>
      <c r="M102" s="110"/>
      <c r="N102" s="110"/>
      <c r="O102" s="110"/>
      <c r="P102" s="110"/>
      <c r="Q102" s="110"/>
      <c r="R102" s="110"/>
      <c r="S102" s="110"/>
      <c r="T102" s="110"/>
    </row>
    <row r="103" spans="4:20" s="1" customFormat="1" x14ac:dyDescent="0.25">
      <c r="D103" s="36"/>
      <c r="E103" s="29"/>
      <c r="F103" s="29"/>
      <c r="G103" s="29"/>
      <c r="H103" s="110"/>
      <c r="I103" s="110"/>
      <c r="J103" s="110"/>
      <c r="K103" s="110"/>
      <c r="L103" s="110"/>
      <c r="M103" s="110"/>
      <c r="N103" s="110"/>
      <c r="O103" s="110"/>
      <c r="P103" s="110"/>
      <c r="Q103" s="110"/>
      <c r="R103" s="110"/>
      <c r="S103" s="110"/>
      <c r="T103" s="110"/>
    </row>
    <row r="104" spans="4:20" s="1" customFormat="1" x14ac:dyDescent="0.25">
      <c r="D104" s="36"/>
      <c r="E104" s="29"/>
      <c r="F104" s="29"/>
      <c r="G104" s="29"/>
      <c r="H104" s="110"/>
      <c r="I104" s="110"/>
      <c r="J104" s="110"/>
      <c r="K104" s="110"/>
      <c r="L104" s="110"/>
      <c r="M104" s="110"/>
      <c r="N104" s="110"/>
      <c r="O104" s="110"/>
      <c r="P104" s="110"/>
      <c r="Q104" s="110"/>
      <c r="R104" s="110"/>
      <c r="S104" s="110"/>
      <c r="T104" s="110"/>
    </row>
    <row r="105" spans="4:20" s="1" customFormat="1" x14ac:dyDescent="0.25">
      <c r="D105" s="36"/>
      <c r="E105" s="29"/>
      <c r="F105" s="29"/>
      <c r="G105" s="29"/>
      <c r="H105" s="110"/>
      <c r="I105" s="110"/>
      <c r="J105" s="110"/>
      <c r="K105" s="110"/>
      <c r="L105" s="110"/>
      <c r="M105" s="110"/>
      <c r="N105" s="110"/>
      <c r="O105" s="110"/>
      <c r="P105" s="110"/>
      <c r="Q105" s="110"/>
      <c r="R105" s="110"/>
      <c r="S105" s="110"/>
      <c r="T105" s="110"/>
    </row>
    <row r="106" spans="4:20" s="1" customFormat="1" x14ac:dyDescent="0.25">
      <c r="D106" s="36"/>
      <c r="E106" s="29"/>
      <c r="F106" s="29"/>
      <c r="G106" s="29"/>
      <c r="H106" s="110"/>
      <c r="I106" s="110"/>
      <c r="J106" s="110"/>
      <c r="K106" s="110"/>
      <c r="L106" s="110"/>
      <c r="M106" s="110"/>
      <c r="N106" s="110"/>
      <c r="O106" s="110"/>
      <c r="P106" s="110"/>
      <c r="Q106" s="110"/>
      <c r="R106" s="110"/>
      <c r="S106" s="110"/>
      <c r="T106" s="110"/>
    </row>
    <row r="107" spans="4:20" s="1" customFormat="1" x14ac:dyDescent="0.25">
      <c r="D107" s="36"/>
      <c r="E107" s="29"/>
      <c r="F107" s="29"/>
      <c r="G107" s="29"/>
      <c r="H107" s="110"/>
      <c r="I107" s="110"/>
      <c r="J107" s="110"/>
      <c r="K107" s="110"/>
      <c r="L107" s="110"/>
      <c r="M107" s="110"/>
      <c r="N107" s="110"/>
      <c r="O107" s="110"/>
      <c r="P107" s="110"/>
      <c r="Q107" s="110"/>
      <c r="R107" s="110"/>
      <c r="S107" s="110"/>
      <c r="T107" s="110"/>
    </row>
    <row r="108" spans="4:20" s="1" customFormat="1" x14ac:dyDescent="0.25">
      <c r="D108" s="36"/>
      <c r="E108" s="29"/>
      <c r="F108" s="29"/>
      <c r="G108" s="29"/>
      <c r="H108" s="110"/>
      <c r="I108" s="110"/>
      <c r="J108" s="110"/>
      <c r="K108" s="110"/>
      <c r="L108" s="110"/>
      <c r="M108" s="110"/>
      <c r="N108" s="110"/>
      <c r="O108" s="110"/>
      <c r="P108" s="110"/>
      <c r="Q108" s="110"/>
      <c r="R108" s="110"/>
      <c r="S108" s="110"/>
      <c r="T108" s="110"/>
    </row>
    <row r="109" spans="4:20" s="1" customFormat="1" x14ac:dyDescent="0.25">
      <c r="D109" s="36"/>
      <c r="E109" s="29"/>
      <c r="F109" s="29"/>
      <c r="G109" s="29"/>
      <c r="H109" s="110"/>
      <c r="I109" s="110"/>
      <c r="J109" s="110"/>
      <c r="K109" s="110"/>
      <c r="L109" s="110"/>
      <c r="M109" s="110"/>
      <c r="N109" s="110"/>
      <c r="O109" s="110"/>
      <c r="P109" s="110"/>
      <c r="Q109" s="110"/>
      <c r="R109" s="110"/>
      <c r="S109" s="110"/>
      <c r="T109" s="110"/>
    </row>
    <row r="110" spans="4:20" s="1" customFormat="1" x14ac:dyDescent="0.25">
      <c r="D110" s="36"/>
      <c r="E110" s="29"/>
      <c r="F110" s="29"/>
      <c r="G110" s="29"/>
      <c r="H110" s="110"/>
      <c r="I110" s="110"/>
      <c r="J110" s="110"/>
      <c r="K110" s="110"/>
      <c r="L110" s="110"/>
      <c r="M110" s="110"/>
      <c r="N110" s="110"/>
      <c r="O110" s="110"/>
      <c r="P110" s="110"/>
      <c r="Q110" s="110"/>
      <c r="R110" s="110"/>
      <c r="S110" s="110"/>
      <c r="T110" s="110"/>
    </row>
    <row r="111" spans="4:20" s="1" customFormat="1" x14ac:dyDescent="0.25">
      <c r="D111" s="36"/>
      <c r="E111" s="29"/>
      <c r="F111" s="29"/>
      <c r="G111" s="29"/>
      <c r="H111" s="110"/>
      <c r="I111" s="110"/>
      <c r="J111" s="110"/>
      <c r="K111" s="110"/>
      <c r="L111" s="110"/>
      <c r="M111" s="110"/>
      <c r="N111" s="110"/>
      <c r="O111" s="110"/>
      <c r="P111" s="110"/>
      <c r="Q111" s="110"/>
      <c r="R111" s="110"/>
      <c r="S111" s="110"/>
      <c r="T111" s="110"/>
    </row>
    <row r="112" spans="4:20" s="1" customFormat="1" x14ac:dyDescent="0.25">
      <c r="D112" s="36"/>
      <c r="E112" s="29"/>
      <c r="F112" s="29"/>
      <c r="G112" s="29"/>
      <c r="H112" s="110"/>
      <c r="I112" s="110"/>
      <c r="J112" s="110"/>
      <c r="K112" s="110"/>
      <c r="L112" s="110"/>
      <c r="M112" s="110"/>
      <c r="N112" s="110"/>
      <c r="O112" s="110"/>
      <c r="P112" s="110"/>
      <c r="Q112" s="110"/>
      <c r="R112" s="110"/>
      <c r="S112" s="110"/>
      <c r="T112" s="110"/>
    </row>
    <row r="113" spans="4:20" s="1" customFormat="1" x14ac:dyDescent="0.25">
      <c r="D113" s="36"/>
      <c r="E113" s="29"/>
      <c r="F113" s="29"/>
      <c r="G113" s="29"/>
      <c r="H113" s="110"/>
      <c r="I113" s="110"/>
      <c r="J113" s="110"/>
      <c r="K113" s="110"/>
      <c r="L113" s="110"/>
      <c r="M113" s="110"/>
      <c r="N113" s="110"/>
      <c r="O113" s="110"/>
      <c r="P113" s="110"/>
      <c r="Q113" s="110"/>
      <c r="R113" s="110"/>
      <c r="S113" s="110"/>
      <c r="T113" s="110"/>
    </row>
    <row r="114" spans="4:20" s="1" customFormat="1" x14ac:dyDescent="0.25">
      <c r="D114" s="36"/>
      <c r="E114" s="29"/>
      <c r="F114" s="29"/>
      <c r="G114" s="29"/>
      <c r="H114" s="110"/>
      <c r="I114" s="110"/>
      <c r="J114" s="110"/>
      <c r="K114" s="110"/>
      <c r="L114" s="110"/>
      <c r="M114" s="110"/>
      <c r="N114" s="110"/>
      <c r="O114" s="110"/>
      <c r="P114" s="110"/>
      <c r="Q114" s="110"/>
      <c r="R114" s="110"/>
      <c r="S114" s="110"/>
      <c r="T114" s="110"/>
    </row>
    <row r="115" spans="4:20" s="1" customFormat="1" x14ac:dyDescent="0.25">
      <c r="D115" s="36"/>
      <c r="E115" s="29"/>
      <c r="F115" s="29"/>
      <c r="G115" s="29"/>
      <c r="H115" s="110"/>
      <c r="I115" s="110"/>
      <c r="J115" s="110"/>
      <c r="K115" s="110"/>
      <c r="L115" s="110"/>
      <c r="M115" s="110"/>
      <c r="N115" s="110"/>
      <c r="O115" s="110"/>
      <c r="P115" s="110"/>
      <c r="Q115" s="110"/>
      <c r="R115" s="110"/>
      <c r="S115" s="110"/>
      <c r="T115" s="110"/>
    </row>
    <row r="116" spans="4:20" s="1" customFormat="1" x14ac:dyDescent="0.25">
      <c r="D116" s="36"/>
      <c r="E116" s="29"/>
      <c r="F116" s="29"/>
      <c r="G116" s="29"/>
      <c r="H116" s="110"/>
      <c r="I116" s="110"/>
      <c r="J116" s="110"/>
      <c r="K116" s="110"/>
      <c r="L116" s="110"/>
      <c r="M116" s="110"/>
      <c r="N116" s="110"/>
      <c r="O116" s="110"/>
      <c r="P116" s="110"/>
      <c r="Q116" s="110"/>
      <c r="R116" s="110"/>
      <c r="S116" s="110"/>
      <c r="T116" s="110"/>
    </row>
    <row r="117" spans="4:20" s="1" customFormat="1" x14ac:dyDescent="0.25">
      <c r="D117" s="36"/>
      <c r="E117" s="29"/>
      <c r="F117" s="29"/>
      <c r="G117" s="29"/>
      <c r="H117" s="110"/>
      <c r="I117" s="110"/>
      <c r="J117" s="110"/>
      <c r="K117" s="110"/>
      <c r="L117" s="110"/>
      <c r="M117" s="110"/>
      <c r="N117" s="110"/>
      <c r="O117" s="110"/>
      <c r="P117" s="110"/>
      <c r="Q117" s="110"/>
      <c r="R117" s="110"/>
      <c r="S117" s="110"/>
      <c r="T117" s="110"/>
    </row>
    <row r="118" spans="4:20" s="1" customFormat="1" x14ac:dyDescent="0.25">
      <c r="D118" s="36"/>
      <c r="E118" s="29"/>
      <c r="F118" s="29"/>
      <c r="G118" s="29"/>
      <c r="H118" s="110"/>
      <c r="I118" s="110"/>
      <c r="J118" s="110"/>
      <c r="K118" s="110"/>
      <c r="L118" s="110"/>
      <c r="M118" s="110"/>
      <c r="N118" s="110"/>
      <c r="O118" s="110"/>
      <c r="P118" s="110"/>
      <c r="Q118" s="110"/>
      <c r="R118" s="110"/>
      <c r="S118" s="110"/>
      <c r="T118" s="110"/>
    </row>
    <row r="119" spans="4:20" s="1" customFormat="1" x14ac:dyDescent="0.25">
      <c r="D119" s="36"/>
      <c r="E119" s="29"/>
      <c r="F119" s="29"/>
      <c r="G119" s="29"/>
      <c r="H119" s="110"/>
      <c r="I119" s="110"/>
      <c r="J119" s="110"/>
      <c r="K119" s="110"/>
      <c r="L119" s="110"/>
      <c r="M119" s="110"/>
      <c r="N119" s="110"/>
      <c r="O119" s="110"/>
      <c r="P119" s="110"/>
      <c r="Q119" s="110"/>
      <c r="R119" s="110"/>
      <c r="S119" s="110"/>
      <c r="T119" s="110"/>
    </row>
    <row r="120" spans="4:20" s="1" customFormat="1" x14ac:dyDescent="0.25">
      <c r="D120" s="36"/>
      <c r="E120" s="29"/>
      <c r="F120" s="29"/>
      <c r="G120" s="29"/>
      <c r="H120" s="110"/>
      <c r="I120" s="110"/>
      <c r="J120" s="110"/>
      <c r="K120" s="110"/>
      <c r="L120" s="110"/>
      <c r="M120" s="110"/>
      <c r="N120" s="110"/>
      <c r="O120" s="110"/>
      <c r="P120" s="110"/>
      <c r="Q120" s="110"/>
      <c r="R120" s="110"/>
      <c r="S120" s="110"/>
      <c r="T120" s="110"/>
    </row>
    <row r="121" spans="4:20" s="1" customFormat="1" x14ac:dyDescent="0.25">
      <c r="D121" s="36"/>
      <c r="E121" s="29"/>
      <c r="F121" s="29"/>
      <c r="G121" s="29"/>
      <c r="H121" s="110"/>
      <c r="I121" s="110"/>
      <c r="J121" s="110"/>
      <c r="K121" s="110"/>
      <c r="L121" s="110"/>
      <c r="M121" s="110"/>
      <c r="N121" s="110"/>
      <c r="O121" s="110"/>
      <c r="P121" s="110"/>
      <c r="Q121" s="110"/>
      <c r="R121" s="110"/>
      <c r="S121" s="110"/>
      <c r="T121" s="110"/>
    </row>
    <row r="122" spans="4:20" s="1" customFormat="1" x14ac:dyDescent="0.25">
      <c r="D122" s="36"/>
      <c r="E122" s="29"/>
      <c r="F122" s="29"/>
      <c r="G122" s="29"/>
      <c r="H122" s="110"/>
      <c r="I122" s="110"/>
      <c r="J122" s="110"/>
      <c r="K122" s="110"/>
      <c r="L122" s="110"/>
      <c r="M122" s="110"/>
      <c r="N122" s="110"/>
      <c r="O122" s="110"/>
      <c r="P122" s="110"/>
      <c r="Q122" s="110"/>
      <c r="R122" s="110"/>
      <c r="S122" s="110"/>
      <c r="T122" s="110"/>
    </row>
    <row r="123" spans="4:20" s="1" customFormat="1" x14ac:dyDescent="0.25">
      <c r="D123" s="36"/>
      <c r="E123" s="29"/>
      <c r="F123" s="29"/>
      <c r="G123" s="29"/>
      <c r="H123" s="110"/>
      <c r="I123" s="110"/>
      <c r="J123" s="110"/>
      <c r="K123" s="110"/>
      <c r="L123" s="110"/>
      <c r="M123" s="110"/>
      <c r="N123" s="110"/>
      <c r="O123" s="110"/>
      <c r="P123" s="110"/>
      <c r="Q123" s="110"/>
      <c r="R123" s="110"/>
      <c r="S123" s="110"/>
      <c r="T123" s="110"/>
    </row>
    <row r="124" spans="4:20" s="1" customFormat="1" x14ac:dyDescent="0.25">
      <c r="D124" s="36"/>
      <c r="E124" s="29"/>
      <c r="F124" s="29"/>
      <c r="G124" s="29"/>
      <c r="H124" s="110"/>
      <c r="I124" s="110"/>
      <c r="J124" s="110"/>
      <c r="K124" s="110"/>
      <c r="L124" s="110"/>
      <c r="M124" s="110"/>
      <c r="N124" s="110"/>
      <c r="O124" s="110"/>
      <c r="P124" s="110"/>
      <c r="Q124" s="110"/>
      <c r="R124" s="110"/>
      <c r="S124" s="110"/>
      <c r="T124" s="110"/>
    </row>
    <row r="125" spans="4:20" s="1" customFormat="1" x14ac:dyDescent="0.25">
      <c r="D125" s="36"/>
      <c r="E125" s="29"/>
      <c r="F125" s="29"/>
      <c r="G125" s="29"/>
      <c r="H125" s="110"/>
      <c r="I125" s="110"/>
      <c r="J125" s="110"/>
      <c r="K125" s="110"/>
      <c r="L125" s="110"/>
      <c r="M125" s="110"/>
      <c r="N125" s="110"/>
      <c r="O125" s="110"/>
      <c r="P125" s="110"/>
      <c r="Q125" s="110"/>
      <c r="R125" s="110"/>
      <c r="S125" s="110"/>
      <c r="T125" s="110"/>
    </row>
    <row r="126" spans="4:20" s="1" customFormat="1" x14ac:dyDescent="0.25">
      <c r="D126" s="36"/>
      <c r="E126" s="29"/>
      <c r="F126" s="29"/>
      <c r="G126" s="29"/>
      <c r="H126" s="110"/>
      <c r="I126" s="110"/>
      <c r="J126" s="110"/>
      <c r="K126" s="110"/>
      <c r="L126" s="110"/>
      <c r="M126" s="110"/>
      <c r="N126" s="110"/>
      <c r="O126" s="110"/>
      <c r="P126" s="110"/>
      <c r="Q126" s="110"/>
      <c r="R126" s="110"/>
      <c r="S126" s="110"/>
      <c r="T126" s="110"/>
    </row>
    <row r="127" spans="4:20" s="1" customFormat="1" x14ac:dyDescent="0.25">
      <c r="D127" s="36"/>
      <c r="E127" s="29"/>
      <c r="F127" s="29"/>
      <c r="G127" s="29"/>
      <c r="H127" s="110"/>
      <c r="I127" s="110"/>
      <c r="J127" s="110"/>
      <c r="K127" s="110"/>
      <c r="L127" s="110"/>
      <c r="M127" s="110"/>
      <c r="N127" s="110"/>
      <c r="O127" s="110"/>
      <c r="P127" s="110"/>
      <c r="Q127" s="110"/>
      <c r="R127" s="110"/>
      <c r="S127" s="110"/>
      <c r="T127" s="110"/>
    </row>
    <row r="128" spans="4:20" s="1" customFormat="1" x14ac:dyDescent="0.25">
      <c r="D128" s="36"/>
      <c r="E128" s="29"/>
      <c r="F128" s="29"/>
      <c r="G128" s="29"/>
      <c r="H128" s="110"/>
      <c r="I128" s="110"/>
      <c r="J128" s="110"/>
      <c r="K128" s="110"/>
      <c r="L128" s="110"/>
      <c r="M128" s="110"/>
      <c r="N128" s="110"/>
      <c r="O128" s="110"/>
      <c r="P128" s="110"/>
      <c r="Q128" s="110"/>
      <c r="R128" s="110"/>
      <c r="S128" s="110"/>
      <c r="T128" s="110"/>
    </row>
    <row r="129" spans="4:20" s="1" customFormat="1" x14ac:dyDescent="0.25">
      <c r="D129" s="36"/>
      <c r="E129" s="29"/>
      <c r="F129" s="29"/>
      <c r="G129" s="29"/>
      <c r="H129" s="110"/>
      <c r="I129" s="110"/>
      <c r="J129" s="110"/>
      <c r="K129" s="110"/>
      <c r="L129" s="110"/>
      <c r="M129" s="110"/>
      <c r="N129" s="110"/>
      <c r="O129" s="110"/>
      <c r="P129" s="110"/>
      <c r="Q129" s="110"/>
      <c r="R129" s="110"/>
      <c r="S129" s="110"/>
      <c r="T129" s="110"/>
    </row>
    <row r="130" spans="4:20" s="1" customFormat="1" x14ac:dyDescent="0.25">
      <c r="D130" s="36"/>
      <c r="E130" s="29"/>
      <c r="F130" s="29"/>
      <c r="G130" s="29"/>
      <c r="H130" s="110"/>
      <c r="I130" s="110"/>
      <c r="J130" s="110"/>
      <c r="K130" s="110"/>
      <c r="L130" s="110"/>
      <c r="M130" s="110"/>
      <c r="N130" s="110"/>
      <c r="O130" s="110"/>
      <c r="P130" s="110"/>
      <c r="Q130" s="110"/>
      <c r="R130" s="110"/>
      <c r="S130" s="110"/>
      <c r="T130" s="110"/>
    </row>
    <row r="131" spans="4:20" s="1" customFormat="1" x14ac:dyDescent="0.25">
      <c r="D131" s="36"/>
      <c r="E131" s="29"/>
      <c r="F131" s="29"/>
      <c r="G131" s="29"/>
      <c r="H131" s="110"/>
      <c r="I131" s="110"/>
      <c r="J131" s="110"/>
      <c r="K131" s="110"/>
      <c r="L131" s="110"/>
      <c r="M131" s="110"/>
      <c r="N131" s="110"/>
      <c r="O131" s="110"/>
      <c r="P131" s="110"/>
      <c r="Q131" s="110"/>
      <c r="R131" s="110"/>
      <c r="S131" s="110"/>
      <c r="T131" s="110"/>
    </row>
    <row r="132" spans="4:20" s="1" customFormat="1" x14ac:dyDescent="0.25">
      <c r="D132" s="36"/>
      <c r="E132" s="29"/>
      <c r="F132" s="29"/>
      <c r="G132" s="29"/>
      <c r="H132" s="110"/>
      <c r="I132" s="110"/>
      <c r="J132" s="110"/>
      <c r="K132" s="110"/>
      <c r="L132" s="110"/>
      <c r="M132" s="110"/>
      <c r="N132" s="110"/>
      <c r="O132" s="110"/>
      <c r="P132" s="110"/>
      <c r="Q132" s="110"/>
      <c r="R132" s="110"/>
      <c r="S132" s="110"/>
      <c r="T132" s="110"/>
    </row>
    <row r="133" spans="4:20" s="1" customFormat="1" x14ac:dyDescent="0.25">
      <c r="D133" s="36"/>
      <c r="E133" s="29"/>
      <c r="F133" s="29"/>
      <c r="G133" s="29"/>
      <c r="H133" s="110"/>
      <c r="I133" s="110"/>
      <c r="J133" s="110"/>
      <c r="K133" s="110"/>
      <c r="L133" s="110"/>
      <c r="M133" s="110"/>
      <c r="N133" s="110"/>
      <c r="O133" s="110"/>
      <c r="P133" s="110"/>
      <c r="Q133" s="110"/>
      <c r="R133" s="110"/>
      <c r="S133" s="110"/>
      <c r="T133" s="110"/>
    </row>
    <row r="134" spans="4:20" s="1" customFormat="1" x14ac:dyDescent="0.25">
      <c r="D134" s="36"/>
      <c r="E134" s="29"/>
      <c r="F134" s="29"/>
      <c r="G134" s="29"/>
      <c r="H134" s="110"/>
      <c r="I134" s="110"/>
      <c r="J134" s="110"/>
      <c r="K134" s="110"/>
      <c r="L134" s="110"/>
      <c r="M134" s="110"/>
      <c r="N134" s="110"/>
      <c r="O134" s="110"/>
      <c r="P134" s="110"/>
      <c r="Q134" s="110"/>
      <c r="R134" s="110"/>
      <c r="S134" s="110"/>
      <c r="T134" s="110"/>
    </row>
    <row r="135" spans="4:20" s="1" customFormat="1" x14ac:dyDescent="0.25">
      <c r="D135" s="36"/>
      <c r="E135" s="29"/>
      <c r="F135" s="29"/>
      <c r="G135" s="29"/>
      <c r="H135" s="110"/>
      <c r="I135" s="110"/>
      <c r="J135" s="110"/>
      <c r="K135" s="110"/>
      <c r="L135" s="110"/>
      <c r="M135" s="110"/>
      <c r="N135" s="110"/>
      <c r="O135" s="110"/>
      <c r="P135" s="110"/>
      <c r="Q135" s="110"/>
      <c r="R135" s="110"/>
      <c r="S135" s="110"/>
      <c r="T135" s="110"/>
    </row>
    <row r="136" spans="4:20" s="1" customFormat="1" x14ac:dyDescent="0.25">
      <c r="D136" s="36"/>
      <c r="E136" s="29"/>
      <c r="F136" s="29"/>
      <c r="G136" s="29"/>
      <c r="H136" s="110"/>
      <c r="I136" s="110"/>
      <c r="J136" s="110"/>
      <c r="K136" s="110"/>
      <c r="L136" s="110"/>
      <c r="M136" s="110"/>
      <c r="N136" s="110"/>
      <c r="O136" s="110"/>
      <c r="P136" s="110"/>
      <c r="Q136" s="110"/>
      <c r="R136" s="110"/>
      <c r="S136" s="110"/>
      <c r="T136" s="110"/>
    </row>
    <row r="137" spans="4:20" s="1" customFormat="1" x14ac:dyDescent="0.25">
      <c r="D137" s="36"/>
      <c r="E137" s="29"/>
      <c r="F137" s="29"/>
      <c r="G137" s="29"/>
      <c r="H137" s="110"/>
      <c r="I137" s="110"/>
      <c r="J137" s="110"/>
      <c r="K137" s="110"/>
      <c r="L137" s="110"/>
      <c r="M137" s="110"/>
      <c r="N137" s="110"/>
      <c r="O137" s="110"/>
      <c r="P137" s="110"/>
      <c r="Q137" s="110"/>
      <c r="R137" s="110"/>
      <c r="S137" s="110"/>
      <c r="T137" s="110"/>
    </row>
    <row r="138" spans="4:20" s="1" customFormat="1" x14ac:dyDescent="0.25">
      <c r="D138" s="36"/>
      <c r="E138" s="29"/>
      <c r="F138" s="29"/>
      <c r="G138" s="29"/>
      <c r="H138" s="110"/>
      <c r="I138" s="110"/>
      <c r="J138" s="110"/>
      <c r="K138" s="110"/>
      <c r="L138" s="110"/>
      <c r="M138" s="110"/>
      <c r="N138" s="110"/>
      <c r="O138" s="110"/>
      <c r="P138" s="110"/>
      <c r="Q138" s="110"/>
      <c r="R138" s="110"/>
      <c r="S138" s="110"/>
      <c r="T138" s="110"/>
    </row>
    <row r="139" spans="4:20" s="1" customFormat="1" x14ac:dyDescent="0.25">
      <c r="D139" s="36"/>
      <c r="E139" s="29"/>
      <c r="F139" s="29"/>
      <c r="G139" s="29"/>
      <c r="H139" s="110"/>
      <c r="I139" s="110"/>
      <c r="J139" s="110"/>
      <c r="K139" s="110"/>
      <c r="L139" s="110"/>
      <c r="M139" s="110"/>
      <c r="N139" s="110"/>
      <c r="O139" s="110"/>
      <c r="P139" s="110"/>
      <c r="Q139" s="110"/>
      <c r="R139" s="110"/>
      <c r="S139" s="110"/>
      <c r="T139" s="110"/>
    </row>
    <row r="140" spans="4:20" s="1" customFormat="1" x14ac:dyDescent="0.25">
      <c r="D140" s="36"/>
      <c r="E140" s="29"/>
      <c r="F140" s="29"/>
      <c r="G140" s="29"/>
      <c r="H140" s="110"/>
      <c r="I140" s="110"/>
      <c r="J140" s="110"/>
      <c r="K140" s="110"/>
      <c r="L140" s="110"/>
      <c r="M140" s="110"/>
      <c r="N140" s="110"/>
      <c r="O140" s="110"/>
      <c r="P140" s="110"/>
      <c r="Q140" s="110"/>
      <c r="R140" s="110"/>
      <c r="S140" s="110"/>
      <c r="T140" s="110"/>
    </row>
    <row r="141" spans="4:20" s="1" customFormat="1" x14ac:dyDescent="0.25">
      <c r="D141" s="36"/>
      <c r="E141" s="29"/>
      <c r="F141" s="29"/>
      <c r="G141" s="29"/>
      <c r="H141" s="110"/>
      <c r="I141" s="110"/>
      <c r="J141" s="110"/>
      <c r="K141" s="110"/>
      <c r="L141" s="110"/>
      <c r="M141" s="110"/>
      <c r="N141" s="110"/>
      <c r="O141" s="110"/>
      <c r="P141" s="110"/>
      <c r="Q141" s="110"/>
      <c r="R141" s="110"/>
      <c r="S141" s="110"/>
      <c r="T141" s="110"/>
    </row>
    <row r="142" spans="4:20" s="1" customFormat="1" x14ac:dyDescent="0.25">
      <c r="D142" s="36"/>
      <c r="E142" s="29"/>
      <c r="F142" s="29"/>
      <c r="G142" s="29"/>
      <c r="H142" s="110"/>
      <c r="I142" s="110"/>
      <c r="J142" s="110"/>
      <c r="K142" s="110"/>
      <c r="L142" s="110"/>
      <c r="M142" s="110"/>
      <c r="N142" s="110"/>
      <c r="O142" s="110"/>
      <c r="P142" s="110"/>
      <c r="Q142" s="110"/>
      <c r="R142" s="110"/>
      <c r="S142" s="110"/>
      <c r="T142" s="110"/>
    </row>
    <row r="143" spans="4:20" s="1" customFormat="1" x14ac:dyDescent="0.25">
      <c r="D143" s="36"/>
      <c r="E143" s="29"/>
      <c r="F143" s="29"/>
      <c r="G143" s="29"/>
      <c r="H143" s="110"/>
      <c r="I143" s="110"/>
      <c r="J143" s="110"/>
      <c r="K143" s="110"/>
      <c r="L143" s="110"/>
      <c r="M143" s="110"/>
      <c r="N143" s="110"/>
      <c r="O143" s="110"/>
      <c r="P143" s="110"/>
      <c r="Q143" s="110"/>
      <c r="R143" s="110"/>
      <c r="S143" s="110"/>
      <c r="T143" s="110"/>
    </row>
    <row r="144" spans="4:20" s="1" customFormat="1" x14ac:dyDescent="0.25">
      <c r="D144" s="36"/>
      <c r="E144" s="29"/>
      <c r="F144" s="29"/>
      <c r="G144" s="29"/>
      <c r="H144" s="110"/>
      <c r="I144" s="110"/>
      <c r="J144" s="110"/>
      <c r="K144" s="110"/>
      <c r="L144" s="110"/>
      <c r="M144" s="110"/>
      <c r="N144" s="110"/>
      <c r="O144" s="110"/>
      <c r="P144" s="110"/>
      <c r="Q144" s="110"/>
      <c r="R144" s="110"/>
      <c r="S144" s="110"/>
      <c r="T144" s="110"/>
    </row>
    <row r="145" spans="4:20" s="1" customFormat="1" x14ac:dyDescent="0.25">
      <c r="D145" s="36"/>
      <c r="E145" s="29"/>
      <c r="F145" s="29"/>
      <c r="G145" s="29"/>
      <c r="H145" s="110"/>
      <c r="I145" s="110"/>
      <c r="J145" s="110"/>
      <c r="K145" s="110"/>
      <c r="L145" s="110"/>
      <c r="M145" s="110"/>
      <c r="N145" s="110"/>
      <c r="O145" s="110"/>
      <c r="P145" s="110"/>
      <c r="Q145" s="110"/>
      <c r="R145" s="110"/>
      <c r="S145" s="110"/>
      <c r="T145" s="110"/>
    </row>
    <row r="146" spans="4:20" s="1" customFormat="1" x14ac:dyDescent="0.25">
      <c r="D146" s="36"/>
      <c r="E146" s="29"/>
      <c r="F146" s="29"/>
      <c r="G146" s="29"/>
      <c r="H146" s="110"/>
      <c r="I146" s="110"/>
      <c r="J146" s="110"/>
      <c r="K146" s="110"/>
      <c r="L146" s="110"/>
      <c r="M146" s="110"/>
      <c r="N146" s="110"/>
      <c r="O146" s="110"/>
      <c r="P146" s="110"/>
      <c r="Q146" s="110"/>
      <c r="R146" s="110"/>
      <c r="S146" s="110"/>
      <c r="T146" s="110"/>
    </row>
    <row r="147" spans="4:20" s="1" customFormat="1" x14ac:dyDescent="0.25">
      <c r="D147" s="36"/>
      <c r="E147" s="29"/>
      <c r="F147" s="29"/>
      <c r="G147" s="29"/>
      <c r="H147" s="110"/>
      <c r="I147" s="110"/>
      <c r="J147" s="110"/>
      <c r="K147" s="110"/>
      <c r="L147" s="110"/>
      <c r="M147" s="110"/>
      <c r="N147" s="110"/>
      <c r="O147" s="110"/>
      <c r="P147" s="110"/>
      <c r="Q147" s="110"/>
      <c r="R147" s="110"/>
      <c r="S147" s="110"/>
      <c r="T147" s="110"/>
    </row>
    <row r="148" spans="4:20" s="1" customFormat="1" x14ac:dyDescent="0.25">
      <c r="D148" s="36"/>
      <c r="E148" s="29"/>
      <c r="F148" s="29"/>
      <c r="G148" s="29"/>
      <c r="H148" s="110"/>
      <c r="I148" s="110"/>
      <c r="J148" s="110"/>
      <c r="K148" s="110"/>
      <c r="L148" s="110"/>
      <c r="M148" s="110"/>
      <c r="N148" s="110"/>
      <c r="O148" s="110"/>
      <c r="P148" s="110"/>
      <c r="Q148" s="110"/>
      <c r="R148" s="110"/>
      <c r="S148" s="110"/>
      <c r="T148" s="110"/>
    </row>
    <row r="149" spans="4:20" s="1" customFormat="1" x14ac:dyDescent="0.25">
      <c r="D149" s="36"/>
      <c r="E149" s="29"/>
      <c r="F149" s="29"/>
      <c r="G149" s="29"/>
      <c r="H149" s="110"/>
      <c r="I149" s="110"/>
      <c r="J149" s="110"/>
      <c r="K149" s="110"/>
      <c r="L149" s="110"/>
      <c r="M149" s="110"/>
      <c r="N149" s="110"/>
      <c r="O149" s="110"/>
      <c r="P149" s="110"/>
      <c r="Q149" s="110"/>
      <c r="R149" s="110"/>
      <c r="S149" s="110"/>
      <c r="T149" s="110"/>
    </row>
    <row r="150" spans="4:20" s="1" customFormat="1" x14ac:dyDescent="0.25">
      <c r="D150" s="36"/>
      <c r="E150" s="29"/>
      <c r="F150" s="29"/>
      <c r="G150" s="29"/>
      <c r="H150" s="110"/>
      <c r="I150" s="110"/>
      <c r="J150" s="110"/>
      <c r="K150" s="110"/>
      <c r="L150" s="110"/>
      <c r="M150" s="110"/>
      <c r="N150" s="110"/>
      <c r="O150" s="110"/>
      <c r="P150" s="110"/>
      <c r="Q150" s="110"/>
      <c r="R150" s="110"/>
      <c r="S150" s="110"/>
      <c r="T150" s="110"/>
    </row>
    <row r="151" spans="4:20" s="1" customFormat="1" x14ac:dyDescent="0.25">
      <c r="D151" s="36"/>
      <c r="E151" s="29"/>
      <c r="F151" s="29"/>
      <c r="G151" s="29"/>
      <c r="H151" s="110"/>
      <c r="I151" s="110"/>
      <c r="J151" s="110"/>
      <c r="K151" s="110"/>
      <c r="L151" s="110"/>
      <c r="M151" s="110"/>
      <c r="N151" s="110"/>
      <c r="O151" s="110"/>
      <c r="P151" s="110"/>
      <c r="Q151" s="110"/>
      <c r="R151" s="110"/>
      <c r="S151" s="110"/>
      <c r="T151" s="110"/>
    </row>
    <row r="152" spans="4:20" s="1" customFormat="1" x14ac:dyDescent="0.25">
      <c r="D152" s="36"/>
      <c r="E152" s="29"/>
      <c r="F152" s="29"/>
      <c r="G152" s="29"/>
      <c r="H152" s="110"/>
      <c r="I152" s="110"/>
      <c r="J152" s="110"/>
      <c r="K152" s="110"/>
      <c r="L152" s="110"/>
      <c r="M152" s="110"/>
      <c r="N152" s="110"/>
      <c r="O152" s="110"/>
      <c r="P152" s="110"/>
      <c r="Q152" s="110"/>
      <c r="R152" s="110"/>
      <c r="S152" s="110"/>
      <c r="T152" s="110"/>
    </row>
    <row r="153" spans="4:20" s="1" customFormat="1" x14ac:dyDescent="0.25">
      <c r="D153" s="36"/>
      <c r="E153" s="29"/>
      <c r="F153" s="29"/>
      <c r="G153" s="29"/>
      <c r="H153" s="110"/>
      <c r="I153" s="110"/>
      <c r="J153" s="110"/>
      <c r="K153" s="110"/>
      <c r="L153" s="110"/>
      <c r="M153" s="110"/>
      <c r="N153" s="110"/>
      <c r="O153" s="110"/>
      <c r="P153" s="110"/>
      <c r="Q153" s="110"/>
      <c r="R153" s="110"/>
      <c r="S153" s="110"/>
      <c r="T153" s="110"/>
    </row>
    <row r="154" spans="4:20" s="1" customFormat="1" x14ac:dyDescent="0.25">
      <c r="D154" s="36"/>
      <c r="E154" s="29"/>
      <c r="F154" s="29"/>
      <c r="G154" s="29"/>
      <c r="H154" s="110"/>
      <c r="I154" s="110"/>
      <c r="J154" s="110"/>
      <c r="K154" s="110"/>
      <c r="L154" s="110"/>
      <c r="M154" s="110"/>
      <c r="N154" s="110"/>
      <c r="O154" s="110"/>
      <c r="P154" s="110"/>
      <c r="Q154" s="110"/>
      <c r="R154" s="110"/>
      <c r="S154" s="110"/>
      <c r="T154" s="110"/>
    </row>
    <row r="155" spans="4:20" s="1" customFormat="1" x14ac:dyDescent="0.25">
      <c r="D155" s="36"/>
      <c r="E155" s="29"/>
      <c r="F155" s="29"/>
      <c r="G155" s="29"/>
      <c r="H155" s="110"/>
      <c r="I155" s="110"/>
      <c r="J155" s="110"/>
      <c r="K155" s="110"/>
      <c r="L155" s="110"/>
      <c r="M155" s="110"/>
      <c r="N155" s="110"/>
      <c r="O155" s="110"/>
      <c r="P155" s="110"/>
      <c r="Q155" s="110"/>
      <c r="R155" s="110"/>
      <c r="S155" s="110"/>
      <c r="T155" s="110"/>
    </row>
    <row r="156" spans="4:20" s="1" customFormat="1" x14ac:dyDescent="0.25">
      <c r="D156" s="36"/>
      <c r="E156" s="29"/>
      <c r="F156" s="29"/>
      <c r="G156" s="29"/>
      <c r="H156" s="110"/>
      <c r="I156" s="110"/>
      <c r="J156" s="110"/>
      <c r="K156" s="110"/>
      <c r="L156" s="110"/>
      <c r="M156" s="110"/>
      <c r="N156" s="110"/>
      <c r="O156" s="110"/>
      <c r="P156" s="110"/>
      <c r="Q156" s="110"/>
      <c r="R156" s="110"/>
      <c r="S156" s="110"/>
      <c r="T156" s="110"/>
    </row>
    <row r="157" spans="4:20" s="1" customFormat="1" x14ac:dyDescent="0.25">
      <c r="D157" s="36"/>
      <c r="E157" s="29"/>
      <c r="F157" s="29"/>
      <c r="G157" s="29"/>
      <c r="H157" s="110"/>
      <c r="I157" s="110"/>
      <c r="J157" s="110"/>
      <c r="K157" s="110"/>
      <c r="L157" s="110"/>
      <c r="M157" s="110"/>
      <c r="N157" s="110"/>
      <c r="O157" s="110"/>
      <c r="P157" s="110"/>
      <c r="Q157" s="110"/>
      <c r="R157" s="110"/>
      <c r="S157" s="110"/>
      <c r="T157" s="110"/>
    </row>
    <row r="158" spans="4:20" s="1" customFormat="1" x14ac:dyDescent="0.25">
      <c r="D158" s="36"/>
      <c r="E158" s="29"/>
      <c r="F158" s="29"/>
      <c r="G158" s="29"/>
      <c r="H158" s="110"/>
      <c r="I158" s="110"/>
      <c r="J158" s="110"/>
      <c r="K158" s="110"/>
      <c r="L158" s="110"/>
      <c r="M158" s="110"/>
      <c r="N158" s="110"/>
      <c r="O158" s="110"/>
      <c r="P158" s="110"/>
      <c r="Q158" s="110"/>
      <c r="R158" s="110"/>
      <c r="S158" s="110"/>
      <c r="T158" s="110"/>
    </row>
    <row r="159" spans="4:20" s="1" customFormat="1" x14ac:dyDescent="0.25">
      <c r="D159" s="36"/>
      <c r="E159" s="29"/>
      <c r="F159" s="29"/>
      <c r="G159" s="29"/>
      <c r="H159" s="110"/>
      <c r="I159" s="110"/>
      <c r="J159" s="110"/>
      <c r="K159" s="110"/>
      <c r="L159" s="110"/>
      <c r="M159" s="110"/>
      <c r="N159" s="110"/>
      <c r="O159" s="110"/>
      <c r="P159" s="110"/>
      <c r="Q159" s="110"/>
      <c r="R159" s="110"/>
      <c r="S159" s="110"/>
      <c r="T159" s="110"/>
    </row>
    <row r="160" spans="4:20" s="1" customFormat="1" x14ac:dyDescent="0.25">
      <c r="D160" s="36"/>
      <c r="E160" s="29"/>
      <c r="F160" s="29"/>
      <c r="G160" s="29"/>
      <c r="H160" s="110"/>
      <c r="I160" s="110"/>
      <c r="J160" s="110"/>
      <c r="K160" s="110"/>
      <c r="L160" s="110"/>
      <c r="M160" s="110"/>
      <c r="N160" s="110"/>
      <c r="O160" s="110"/>
      <c r="P160" s="110"/>
      <c r="Q160" s="110"/>
      <c r="R160" s="110"/>
      <c r="S160" s="110"/>
      <c r="T160" s="110"/>
    </row>
    <row r="161" spans="4:20" s="1" customFormat="1" x14ac:dyDescent="0.25">
      <c r="D161" s="36"/>
      <c r="E161" s="29"/>
      <c r="F161" s="29"/>
      <c r="G161" s="29"/>
      <c r="H161" s="110"/>
      <c r="I161" s="110"/>
      <c r="J161" s="110"/>
      <c r="K161" s="110"/>
      <c r="L161" s="110"/>
      <c r="M161" s="110"/>
      <c r="N161" s="110"/>
      <c r="O161" s="110"/>
      <c r="P161" s="110"/>
      <c r="Q161" s="110"/>
      <c r="R161" s="110"/>
      <c r="S161" s="110"/>
      <c r="T161" s="110"/>
    </row>
    <row r="162" spans="4:20" s="1" customFormat="1" x14ac:dyDescent="0.25">
      <c r="D162" s="36"/>
      <c r="E162" s="29"/>
      <c r="F162" s="29"/>
      <c r="G162" s="29"/>
      <c r="H162" s="110"/>
      <c r="I162" s="110"/>
      <c r="J162" s="110"/>
      <c r="K162" s="110"/>
      <c r="L162" s="110"/>
      <c r="M162" s="110"/>
      <c r="N162" s="110"/>
      <c r="O162" s="110"/>
      <c r="P162" s="110"/>
      <c r="Q162" s="110"/>
      <c r="R162" s="110"/>
      <c r="S162" s="110"/>
      <c r="T162" s="110"/>
    </row>
    <row r="163" spans="4:20" s="1" customFormat="1" x14ac:dyDescent="0.25">
      <c r="D163" s="36"/>
      <c r="E163" s="29"/>
      <c r="F163" s="29"/>
      <c r="G163" s="29"/>
      <c r="H163" s="110"/>
      <c r="I163" s="110"/>
      <c r="J163" s="110"/>
      <c r="K163" s="110"/>
      <c r="L163" s="110"/>
      <c r="M163" s="110"/>
      <c r="N163" s="110"/>
      <c r="O163" s="110"/>
      <c r="P163" s="110"/>
      <c r="Q163" s="110"/>
      <c r="R163" s="110"/>
      <c r="S163" s="110"/>
      <c r="T163" s="110"/>
    </row>
    <row r="164" spans="4:20" s="1" customFormat="1" x14ac:dyDescent="0.25">
      <c r="D164" s="36"/>
      <c r="E164" s="29"/>
      <c r="F164" s="29"/>
      <c r="G164" s="29"/>
      <c r="H164" s="110"/>
      <c r="I164" s="110"/>
      <c r="J164" s="110"/>
      <c r="K164" s="110"/>
      <c r="L164" s="110"/>
      <c r="M164" s="110"/>
      <c r="N164" s="110"/>
      <c r="O164" s="110"/>
      <c r="P164" s="110"/>
      <c r="Q164" s="110"/>
      <c r="R164" s="110"/>
      <c r="S164" s="110"/>
      <c r="T164" s="110"/>
    </row>
    <row r="165" spans="4:20" s="1" customFormat="1" x14ac:dyDescent="0.25">
      <c r="D165" s="36"/>
      <c r="E165" s="29"/>
      <c r="F165" s="29"/>
      <c r="G165" s="29"/>
      <c r="H165" s="110"/>
      <c r="I165" s="110"/>
      <c r="J165" s="110"/>
      <c r="K165" s="110"/>
      <c r="L165" s="110"/>
      <c r="M165" s="110"/>
      <c r="N165" s="110"/>
      <c r="O165" s="110"/>
      <c r="P165" s="110"/>
      <c r="Q165" s="110"/>
      <c r="R165" s="110"/>
      <c r="S165" s="110"/>
      <c r="T165" s="110"/>
    </row>
    <row r="166" spans="4:20" s="1" customFormat="1" x14ac:dyDescent="0.25">
      <c r="D166" s="36"/>
      <c r="E166" s="29"/>
      <c r="F166" s="29"/>
      <c r="G166" s="29"/>
      <c r="H166" s="110"/>
      <c r="I166" s="110"/>
      <c r="J166" s="110"/>
      <c r="K166" s="110"/>
      <c r="L166" s="110"/>
      <c r="M166" s="110"/>
      <c r="N166" s="110"/>
      <c r="O166" s="110"/>
      <c r="P166" s="110"/>
      <c r="Q166" s="110"/>
      <c r="R166" s="110"/>
      <c r="S166" s="110"/>
      <c r="T166" s="110"/>
    </row>
    <row r="167" spans="4:20" s="1" customFormat="1" x14ac:dyDescent="0.25">
      <c r="D167" s="36"/>
      <c r="E167" s="29"/>
      <c r="F167" s="29"/>
      <c r="G167" s="29"/>
      <c r="H167" s="110"/>
      <c r="I167" s="110"/>
      <c r="J167" s="110"/>
      <c r="K167" s="110"/>
      <c r="L167" s="110"/>
      <c r="M167" s="110"/>
      <c r="N167" s="110"/>
      <c r="O167" s="110"/>
      <c r="P167" s="110"/>
      <c r="Q167" s="110"/>
      <c r="R167" s="110"/>
      <c r="S167" s="110"/>
      <c r="T167" s="110"/>
    </row>
    <row r="168" spans="4:20" s="1" customFormat="1" x14ac:dyDescent="0.25">
      <c r="D168" s="36"/>
      <c r="E168" s="29"/>
      <c r="F168" s="29"/>
      <c r="G168" s="29"/>
      <c r="H168" s="110"/>
      <c r="I168" s="110"/>
      <c r="J168" s="110"/>
      <c r="K168" s="110"/>
      <c r="L168" s="110"/>
      <c r="M168" s="110"/>
      <c r="N168" s="110"/>
      <c r="O168" s="110"/>
      <c r="P168" s="110"/>
      <c r="Q168" s="110"/>
      <c r="R168" s="110"/>
      <c r="S168" s="110"/>
      <c r="T168" s="110"/>
    </row>
    <row r="169" spans="4:20" s="1" customFormat="1" x14ac:dyDescent="0.25">
      <c r="D169" s="36"/>
      <c r="E169" s="29"/>
      <c r="F169" s="29"/>
      <c r="G169" s="29"/>
      <c r="H169" s="110"/>
      <c r="I169" s="110"/>
      <c r="J169" s="110"/>
      <c r="K169" s="110"/>
      <c r="L169" s="110"/>
      <c r="M169" s="110"/>
      <c r="N169" s="110"/>
      <c r="O169" s="110"/>
      <c r="P169" s="110"/>
      <c r="Q169" s="110"/>
      <c r="R169" s="110"/>
      <c r="S169" s="110"/>
      <c r="T169" s="110"/>
    </row>
    <row r="170" spans="4:20" s="1" customFormat="1" x14ac:dyDescent="0.25">
      <c r="D170" s="36"/>
      <c r="E170" s="29"/>
      <c r="F170" s="29"/>
      <c r="G170" s="29"/>
      <c r="H170" s="110"/>
      <c r="I170" s="110"/>
      <c r="J170" s="110"/>
      <c r="K170" s="110"/>
      <c r="L170" s="110"/>
      <c r="M170" s="110"/>
      <c r="N170" s="110"/>
      <c r="O170" s="110"/>
      <c r="P170" s="110"/>
      <c r="Q170" s="110"/>
      <c r="R170" s="110"/>
      <c r="S170" s="110"/>
      <c r="T170" s="110"/>
    </row>
    <row r="171" spans="4:20" s="1" customFormat="1" x14ac:dyDescent="0.25">
      <c r="D171" s="36"/>
      <c r="E171" s="29"/>
      <c r="F171" s="29"/>
      <c r="G171" s="29"/>
      <c r="H171" s="110"/>
      <c r="I171" s="110"/>
      <c r="J171" s="110"/>
      <c r="K171" s="110"/>
      <c r="L171" s="110"/>
      <c r="M171" s="110"/>
      <c r="N171" s="110"/>
      <c r="O171" s="110"/>
      <c r="P171" s="110"/>
      <c r="Q171" s="110"/>
      <c r="R171" s="110"/>
      <c r="S171" s="110"/>
      <c r="T171" s="110"/>
    </row>
    <row r="172" spans="4:20" s="1" customFormat="1" x14ac:dyDescent="0.25">
      <c r="D172" s="36"/>
      <c r="E172" s="29"/>
      <c r="F172" s="29"/>
      <c r="G172" s="29"/>
      <c r="H172" s="110"/>
      <c r="I172" s="110"/>
      <c r="J172" s="110"/>
      <c r="K172" s="110"/>
      <c r="L172" s="110"/>
      <c r="M172" s="110"/>
      <c r="N172" s="110"/>
      <c r="O172" s="110"/>
      <c r="P172" s="110"/>
      <c r="Q172" s="110"/>
      <c r="R172" s="110"/>
      <c r="S172" s="110"/>
      <c r="T172" s="110"/>
    </row>
    <row r="173" spans="4:20" s="1" customFormat="1" x14ac:dyDescent="0.25">
      <c r="D173" s="36"/>
      <c r="E173" s="29"/>
      <c r="F173" s="29"/>
      <c r="G173" s="29"/>
      <c r="H173" s="110"/>
      <c r="I173" s="110"/>
      <c r="J173" s="110"/>
      <c r="K173" s="110"/>
      <c r="L173" s="110"/>
      <c r="M173" s="110"/>
      <c r="N173" s="110"/>
      <c r="O173" s="110"/>
      <c r="P173" s="110"/>
      <c r="Q173" s="110"/>
      <c r="R173" s="110"/>
      <c r="S173" s="110"/>
      <c r="T173" s="110"/>
    </row>
    <row r="174" spans="4:20" s="1" customFormat="1" x14ac:dyDescent="0.25">
      <c r="D174" s="36"/>
      <c r="E174" s="29"/>
      <c r="F174" s="29"/>
      <c r="G174" s="29"/>
      <c r="H174" s="110"/>
      <c r="I174" s="110"/>
      <c r="J174" s="110"/>
      <c r="K174" s="110"/>
      <c r="L174" s="110"/>
      <c r="M174" s="110"/>
      <c r="N174" s="110"/>
      <c r="O174" s="110"/>
      <c r="P174" s="110"/>
      <c r="Q174" s="110"/>
      <c r="R174" s="110"/>
      <c r="S174" s="110"/>
      <c r="T174" s="110"/>
    </row>
    <row r="175" spans="4:20" s="1" customFormat="1" x14ac:dyDescent="0.25">
      <c r="D175" s="36"/>
      <c r="E175" s="29"/>
      <c r="F175" s="29"/>
      <c r="G175" s="29"/>
      <c r="H175" s="110"/>
      <c r="I175" s="110"/>
      <c r="J175" s="110"/>
      <c r="K175" s="110"/>
      <c r="L175" s="110"/>
      <c r="M175" s="110"/>
      <c r="N175" s="110"/>
      <c r="O175" s="110"/>
      <c r="P175" s="110"/>
      <c r="Q175" s="110"/>
      <c r="R175" s="110"/>
      <c r="S175" s="110"/>
      <c r="T175" s="110"/>
    </row>
    <row r="176" spans="4:20" s="1" customFormat="1" x14ac:dyDescent="0.25">
      <c r="D176" s="36"/>
      <c r="E176" s="29"/>
      <c r="F176" s="29"/>
      <c r="G176" s="29"/>
      <c r="H176" s="110"/>
      <c r="I176" s="110"/>
      <c r="J176" s="110"/>
      <c r="K176" s="110"/>
      <c r="L176" s="110"/>
      <c r="M176" s="110"/>
      <c r="N176" s="110"/>
      <c r="O176" s="110"/>
      <c r="P176" s="110"/>
      <c r="Q176" s="110"/>
      <c r="R176" s="110"/>
      <c r="S176" s="110"/>
      <c r="T176" s="110"/>
    </row>
    <row r="177" spans="4:20" s="1" customFormat="1" x14ac:dyDescent="0.25">
      <c r="D177" s="36"/>
      <c r="E177" s="29"/>
      <c r="F177" s="29"/>
      <c r="G177" s="29"/>
      <c r="H177" s="110"/>
      <c r="I177" s="110"/>
      <c r="J177" s="110"/>
      <c r="K177" s="110"/>
      <c r="L177" s="110"/>
      <c r="M177" s="110"/>
      <c r="N177" s="110"/>
      <c r="O177" s="110"/>
      <c r="P177" s="110"/>
      <c r="Q177" s="110"/>
      <c r="R177" s="110"/>
      <c r="S177" s="110"/>
      <c r="T177" s="110"/>
    </row>
    <row r="178" spans="4:20" s="1" customFormat="1" x14ac:dyDescent="0.25">
      <c r="D178" s="36"/>
      <c r="E178" s="29"/>
      <c r="F178" s="29"/>
      <c r="G178" s="29"/>
      <c r="H178" s="110"/>
      <c r="I178" s="110"/>
      <c r="J178" s="110"/>
      <c r="K178" s="110"/>
      <c r="L178" s="110"/>
      <c r="M178" s="110"/>
      <c r="N178" s="110"/>
      <c r="O178" s="110"/>
      <c r="P178" s="110"/>
      <c r="Q178" s="110"/>
      <c r="R178" s="110"/>
      <c r="S178" s="110"/>
      <c r="T178" s="110"/>
    </row>
    <row r="179" spans="4:20" s="1" customFormat="1" x14ac:dyDescent="0.25">
      <c r="D179" s="36"/>
      <c r="E179" s="29"/>
      <c r="F179" s="29"/>
      <c r="G179" s="29"/>
      <c r="H179" s="110"/>
      <c r="I179" s="110"/>
      <c r="J179" s="110"/>
      <c r="K179" s="110"/>
      <c r="L179" s="110"/>
      <c r="M179" s="110"/>
      <c r="N179" s="110"/>
      <c r="O179" s="110"/>
      <c r="P179" s="110"/>
      <c r="Q179" s="110"/>
      <c r="R179" s="110"/>
      <c r="S179" s="110"/>
      <c r="T179" s="110"/>
    </row>
    <row r="180" spans="4:20" s="1" customFormat="1" x14ac:dyDescent="0.25">
      <c r="D180" s="36"/>
      <c r="E180" s="29"/>
      <c r="F180" s="29"/>
      <c r="G180" s="29"/>
      <c r="H180" s="110"/>
      <c r="I180" s="110"/>
      <c r="J180" s="110"/>
      <c r="K180" s="110"/>
      <c r="L180" s="110"/>
      <c r="M180" s="110"/>
      <c r="N180" s="110"/>
      <c r="O180" s="110"/>
      <c r="P180" s="110"/>
      <c r="Q180" s="110"/>
      <c r="R180" s="110"/>
      <c r="S180" s="110"/>
      <c r="T180" s="110"/>
    </row>
    <row r="181" spans="4:20" s="1" customFormat="1" x14ac:dyDescent="0.25">
      <c r="D181" s="36"/>
      <c r="E181" s="29"/>
      <c r="F181" s="29"/>
      <c r="G181" s="29"/>
      <c r="H181" s="110"/>
      <c r="I181" s="110"/>
      <c r="J181" s="110"/>
      <c r="K181" s="110"/>
      <c r="L181" s="110"/>
      <c r="M181" s="110"/>
      <c r="N181" s="110"/>
      <c r="O181" s="110"/>
      <c r="P181" s="110"/>
      <c r="Q181" s="110"/>
      <c r="R181" s="110"/>
      <c r="S181" s="110"/>
      <c r="T181" s="110"/>
    </row>
    <row r="182" spans="4:20" s="1" customFormat="1" x14ac:dyDescent="0.25">
      <c r="D182" s="36"/>
      <c r="E182" s="29"/>
      <c r="F182" s="29"/>
      <c r="G182" s="29"/>
      <c r="H182" s="110"/>
      <c r="I182" s="110"/>
      <c r="J182" s="110"/>
      <c r="K182" s="110"/>
      <c r="L182" s="110"/>
      <c r="M182" s="110"/>
      <c r="N182" s="110"/>
      <c r="O182" s="110"/>
      <c r="P182" s="110"/>
      <c r="Q182" s="110"/>
      <c r="R182" s="110"/>
      <c r="S182" s="110"/>
      <c r="T182" s="110"/>
    </row>
    <row r="183" spans="4:20" s="1" customFormat="1" x14ac:dyDescent="0.25">
      <c r="D183" s="36"/>
      <c r="E183" s="29"/>
      <c r="F183" s="29"/>
      <c r="G183" s="29"/>
      <c r="H183" s="110"/>
      <c r="I183" s="110"/>
      <c r="J183" s="110"/>
      <c r="K183" s="110"/>
      <c r="L183" s="110"/>
      <c r="M183" s="110"/>
      <c r="N183" s="110"/>
      <c r="O183" s="110"/>
      <c r="P183" s="110"/>
      <c r="Q183" s="110"/>
      <c r="R183" s="110"/>
      <c r="S183" s="110"/>
      <c r="T183" s="110"/>
    </row>
    <row r="184" spans="4:20" s="1" customFormat="1" x14ac:dyDescent="0.25">
      <c r="D184" s="36"/>
      <c r="E184" s="29"/>
      <c r="F184" s="29"/>
      <c r="G184" s="29"/>
      <c r="H184" s="110"/>
      <c r="I184" s="110"/>
      <c r="J184" s="110"/>
      <c r="K184" s="110"/>
      <c r="L184" s="110"/>
      <c r="M184" s="110"/>
      <c r="N184" s="110"/>
      <c r="O184" s="110"/>
      <c r="P184" s="110"/>
      <c r="Q184" s="110"/>
      <c r="R184" s="110"/>
      <c r="S184" s="110"/>
      <c r="T184" s="110"/>
    </row>
  </sheetData>
  <sheetProtection sheet="1" objects="1" scenarios="1" selectLockedCells="1"/>
  <mergeCells count="55">
    <mergeCell ref="A39:D39"/>
    <mergeCell ref="D13:D16"/>
    <mergeCell ref="A37:A38"/>
    <mergeCell ref="B4:B5"/>
    <mergeCell ref="B6:B12"/>
    <mergeCell ref="B13:B16"/>
    <mergeCell ref="B17:B25"/>
    <mergeCell ref="D32:D34"/>
    <mergeCell ref="D37:D38"/>
    <mergeCell ref="A35:A36"/>
    <mergeCell ref="D35:D36"/>
    <mergeCell ref="B26:B28"/>
    <mergeCell ref="D4:D5"/>
    <mergeCell ref="D29:D31"/>
    <mergeCell ref="D26:D28"/>
    <mergeCell ref="D17:D25"/>
    <mergeCell ref="E39:F39"/>
    <mergeCell ref="I17:I25"/>
    <mergeCell ref="I26:I28"/>
    <mergeCell ref="I29:I31"/>
    <mergeCell ref="I32:I34"/>
    <mergeCell ref="I35:I36"/>
    <mergeCell ref="I37:I38"/>
    <mergeCell ref="A1:D1"/>
    <mergeCell ref="D6:D12"/>
    <mergeCell ref="A2:D2"/>
    <mergeCell ref="H4:H5"/>
    <mergeCell ref="E1:J2"/>
    <mergeCell ref="J4:J5"/>
    <mergeCell ref="I6:I12"/>
    <mergeCell ref="J6:J12"/>
    <mergeCell ref="A4:A5"/>
    <mergeCell ref="A6:A12"/>
    <mergeCell ref="I4:I5"/>
    <mergeCell ref="A26:A28"/>
    <mergeCell ref="A29:A31"/>
    <mergeCell ref="A32:A34"/>
    <mergeCell ref="A17:A25"/>
    <mergeCell ref="A13:A16"/>
    <mergeCell ref="J37:J38"/>
    <mergeCell ref="H6:H12"/>
    <mergeCell ref="H13:H16"/>
    <mergeCell ref="H17:H25"/>
    <mergeCell ref="H26:H28"/>
    <mergeCell ref="H29:H31"/>
    <mergeCell ref="H32:H34"/>
    <mergeCell ref="H35:H36"/>
    <mergeCell ref="H37:H38"/>
    <mergeCell ref="J17:J25"/>
    <mergeCell ref="J26:J28"/>
    <mergeCell ref="J29:J31"/>
    <mergeCell ref="J32:J34"/>
    <mergeCell ref="J35:J36"/>
    <mergeCell ref="I13:I16"/>
    <mergeCell ref="J13:J16"/>
  </mergeCells>
  <conditionalFormatting sqref="A39 E39 G39">
    <cfRule type="containsText" dxfId="56" priority="8" operator="containsText" text="NOTE">
      <formula>NOT(ISERROR(SEARCH("NOTE",A39)))</formula>
    </cfRule>
  </conditionalFormatting>
  <pageMargins left="0.7" right="0.7" top="0.75" bottom="0.75" header="0.3" footer="0.3"/>
  <pageSetup fitToHeight="0" orientation="landscape" r:id="rId1"/>
  <headerFooter>
    <oddFooter>&amp;CFamily Planning HIV Integration Tool &amp;P</oddFooter>
  </headerFooter>
  <rowBreaks count="1" manualBreakCount="1">
    <brk id="16" max="3" man="1"/>
  </rowBreaks>
  <drawing r:id="rId2"/>
  <legacyDrawing r:id="rId3"/>
  <mc:AlternateContent xmlns:mc="http://schemas.openxmlformats.org/markup-compatibility/2006">
    <mc:Choice Requires="x14">
      <controls>
        <mc:AlternateContent xmlns:mc="http://schemas.openxmlformats.org/markup-compatibility/2006">
          <mc:Choice Requires="x14">
            <control shapeId="4138" r:id="rId4" name="Option Button 42">
              <controlPr locked="0" defaultSize="0" autoFill="0" autoLine="0" autoPict="0">
                <anchor moveWithCells="1">
                  <from>
                    <xdr:col>1</xdr:col>
                    <xdr:colOff>0</xdr:colOff>
                    <xdr:row>3</xdr:row>
                    <xdr:rowOff>0</xdr:rowOff>
                  </from>
                  <to>
                    <xdr:col>2</xdr:col>
                    <xdr:colOff>0</xdr:colOff>
                    <xdr:row>4</xdr:row>
                    <xdr:rowOff>0</xdr:rowOff>
                  </to>
                </anchor>
              </controlPr>
            </control>
          </mc:Choice>
        </mc:AlternateContent>
        <mc:AlternateContent xmlns:mc="http://schemas.openxmlformats.org/markup-compatibility/2006">
          <mc:Choice Requires="x14">
            <control shapeId="4139" r:id="rId5" name="Option Button 43">
              <controlPr defaultSize="0" autoFill="0" autoLine="0" autoPict="0">
                <anchor moveWithCells="1">
                  <from>
                    <xdr:col>1</xdr:col>
                    <xdr:colOff>0</xdr:colOff>
                    <xdr:row>4</xdr:row>
                    <xdr:rowOff>0</xdr:rowOff>
                  </from>
                  <to>
                    <xdr:col>2</xdr:col>
                    <xdr:colOff>0</xdr:colOff>
                    <xdr:row>5</xdr:row>
                    <xdr:rowOff>0</xdr:rowOff>
                  </to>
                </anchor>
              </controlPr>
            </control>
          </mc:Choice>
        </mc:AlternateContent>
        <mc:AlternateContent xmlns:mc="http://schemas.openxmlformats.org/markup-compatibility/2006">
          <mc:Choice Requires="x14">
            <control shapeId="4149" r:id="rId6" name="Option Button 53">
              <controlPr defaultSize="0" autoFill="0" autoLine="0" autoPict="0">
                <anchor moveWithCells="1">
                  <from>
                    <xdr:col>1</xdr:col>
                    <xdr:colOff>0</xdr:colOff>
                    <xdr:row>12</xdr:row>
                    <xdr:rowOff>0</xdr:rowOff>
                  </from>
                  <to>
                    <xdr:col>2</xdr:col>
                    <xdr:colOff>0</xdr:colOff>
                    <xdr:row>13</xdr:row>
                    <xdr:rowOff>0</xdr:rowOff>
                  </to>
                </anchor>
              </controlPr>
            </control>
          </mc:Choice>
        </mc:AlternateContent>
        <mc:AlternateContent xmlns:mc="http://schemas.openxmlformats.org/markup-compatibility/2006">
          <mc:Choice Requires="x14">
            <control shapeId="4150" r:id="rId7" name="Option Button 54">
              <controlPr defaultSize="0" autoFill="0" autoLine="0" autoPict="0">
                <anchor moveWithCells="1">
                  <from>
                    <xdr:col>1</xdr:col>
                    <xdr:colOff>0</xdr:colOff>
                    <xdr:row>13</xdr:row>
                    <xdr:rowOff>0</xdr:rowOff>
                  </from>
                  <to>
                    <xdr:col>2</xdr:col>
                    <xdr:colOff>0</xdr:colOff>
                    <xdr:row>14</xdr:row>
                    <xdr:rowOff>0</xdr:rowOff>
                  </to>
                </anchor>
              </controlPr>
            </control>
          </mc:Choice>
        </mc:AlternateContent>
        <mc:AlternateContent xmlns:mc="http://schemas.openxmlformats.org/markup-compatibility/2006">
          <mc:Choice Requires="x14">
            <control shapeId="4152" r:id="rId8" name="Option Button 56">
              <controlPr defaultSize="0" autoFill="0" autoLine="0" autoPict="0">
                <anchor moveWithCells="1">
                  <from>
                    <xdr:col>1</xdr:col>
                    <xdr:colOff>0</xdr:colOff>
                    <xdr:row>16</xdr:row>
                    <xdr:rowOff>0</xdr:rowOff>
                  </from>
                  <to>
                    <xdr:col>2</xdr:col>
                    <xdr:colOff>0</xdr:colOff>
                    <xdr:row>17</xdr:row>
                    <xdr:rowOff>0</xdr:rowOff>
                  </to>
                </anchor>
              </controlPr>
            </control>
          </mc:Choice>
        </mc:AlternateContent>
        <mc:AlternateContent xmlns:mc="http://schemas.openxmlformats.org/markup-compatibility/2006">
          <mc:Choice Requires="x14">
            <control shapeId="4153" r:id="rId9" name="Option Button 57">
              <controlPr defaultSize="0" autoFill="0" autoLine="0" autoPict="0">
                <anchor moveWithCells="1">
                  <from>
                    <xdr:col>1</xdr:col>
                    <xdr:colOff>0</xdr:colOff>
                    <xdr:row>16</xdr:row>
                    <xdr:rowOff>257175</xdr:rowOff>
                  </from>
                  <to>
                    <xdr:col>2</xdr:col>
                    <xdr:colOff>0</xdr:colOff>
                    <xdr:row>18</xdr:row>
                    <xdr:rowOff>0</xdr:rowOff>
                  </to>
                </anchor>
              </controlPr>
            </control>
          </mc:Choice>
        </mc:AlternateContent>
        <mc:AlternateContent xmlns:mc="http://schemas.openxmlformats.org/markup-compatibility/2006">
          <mc:Choice Requires="x14">
            <control shapeId="4168" r:id="rId10" name="Group Box 72">
              <controlPr defaultSize="0" autoFill="0" autoPict="0">
                <anchor moveWithCells="1">
                  <from>
                    <xdr:col>0</xdr:col>
                    <xdr:colOff>0</xdr:colOff>
                    <xdr:row>3</xdr:row>
                    <xdr:rowOff>0</xdr:rowOff>
                  </from>
                  <to>
                    <xdr:col>2</xdr:col>
                    <xdr:colOff>0</xdr:colOff>
                    <xdr:row>5</xdr:row>
                    <xdr:rowOff>0</xdr:rowOff>
                  </to>
                </anchor>
              </controlPr>
            </control>
          </mc:Choice>
        </mc:AlternateContent>
        <mc:AlternateContent xmlns:mc="http://schemas.openxmlformats.org/markup-compatibility/2006">
          <mc:Choice Requires="x14">
            <control shapeId="4381" r:id="rId11" name="Option Button 285">
              <controlPr defaultSize="0" autoFill="0" autoLine="0" autoPict="0">
                <anchor moveWithCells="1">
                  <from>
                    <xdr:col>1</xdr:col>
                    <xdr:colOff>0</xdr:colOff>
                    <xdr:row>31</xdr:row>
                    <xdr:rowOff>0</xdr:rowOff>
                  </from>
                  <to>
                    <xdr:col>2</xdr:col>
                    <xdr:colOff>0</xdr:colOff>
                    <xdr:row>32</xdr:row>
                    <xdr:rowOff>0</xdr:rowOff>
                  </to>
                </anchor>
              </controlPr>
            </control>
          </mc:Choice>
        </mc:AlternateContent>
        <mc:AlternateContent xmlns:mc="http://schemas.openxmlformats.org/markup-compatibility/2006">
          <mc:Choice Requires="x14">
            <control shapeId="4382" r:id="rId12" name="Option Button 286">
              <controlPr defaultSize="0" autoFill="0" autoLine="0" autoPict="0">
                <anchor moveWithCells="1">
                  <from>
                    <xdr:col>1</xdr:col>
                    <xdr:colOff>0</xdr:colOff>
                    <xdr:row>32</xdr:row>
                    <xdr:rowOff>0</xdr:rowOff>
                  </from>
                  <to>
                    <xdr:col>2</xdr:col>
                    <xdr:colOff>0</xdr:colOff>
                    <xdr:row>33</xdr:row>
                    <xdr:rowOff>0</xdr:rowOff>
                  </to>
                </anchor>
              </controlPr>
            </control>
          </mc:Choice>
        </mc:AlternateContent>
        <mc:AlternateContent xmlns:mc="http://schemas.openxmlformats.org/markup-compatibility/2006">
          <mc:Choice Requires="x14">
            <control shapeId="4393" r:id="rId13" name="Option Button 297">
              <controlPr defaultSize="0" autoFill="0" autoLine="0" autoPict="0">
                <anchor moveWithCells="1">
                  <from>
                    <xdr:col>1</xdr:col>
                    <xdr:colOff>0</xdr:colOff>
                    <xdr:row>5</xdr:row>
                    <xdr:rowOff>0</xdr:rowOff>
                  </from>
                  <to>
                    <xdr:col>2</xdr:col>
                    <xdr:colOff>0</xdr:colOff>
                    <xdr:row>6</xdr:row>
                    <xdr:rowOff>0</xdr:rowOff>
                  </to>
                </anchor>
              </controlPr>
            </control>
          </mc:Choice>
        </mc:AlternateContent>
        <mc:AlternateContent xmlns:mc="http://schemas.openxmlformats.org/markup-compatibility/2006">
          <mc:Choice Requires="x14">
            <control shapeId="4394" r:id="rId14" name="Option Button 298">
              <controlPr defaultSize="0" autoFill="0" autoLine="0" autoPict="0">
                <anchor moveWithCells="1">
                  <from>
                    <xdr:col>1</xdr:col>
                    <xdr:colOff>0</xdr:colOff>
                    <xdr:row>6</xdr:row>
                    <xdr:rowOff>0</xdr:rowOff>
                  </from>
                  <to>
                    <xdr:col>2</xdr:col>
                    <xdr:colOff>0</xdr:colOff>
                    <xdr:row>7</xdr:row>
                    <xdr:rowOff>0</xdr:rowOff>
                  </to>
                </anchor>
              </controlPr>
            </control>
          </mc:Choice>
        </mc:AlternateContent>
        <mc:AlternateContent xmlns:mc="http://schemas.openxmlformats.org/markup-compatibility/2006">
          <mc:Choice Requires="x14">
            <control shapeId="4395" r:id="rId15" name="Group Box 299">
              <controlPr defaultSize="0" autoFill="0" autoPict="0">
                <anchor moveWithCells="1">
                  <from>
                    <xdr:col>0</xdr:col>
                    <xdr:colOff>0</xdr:colOff>
                    <xdr:row>5</xdr:row>
                    <xdr:rowOff>0</xdr:rowOff>
                  </from>
                  <to>
                    <xdr:col>2</xdr:col>
                    <xdr:colOff>0</xdr:colOff>
                    <xdr:row>12</xdr:row>
                    <xdr:rowOff>0</xdr:rowOff>
                  </to>
                </anchor>
              </controlPr>
            </control>
          </mc:Choice>
        </mc:AlternateContent>
        <mc:AlternateContent xmlns:mc="http://schemas.openxmlformats.org/markup-compatibility/2006">
          <mc:Choice Requires="x14">
            <control shapeId="4396" r:id="rId16" name="Option Button 300">
              <controlPr defaultSize="0" autoFill="0" autoLine="0" autoPict="0">
                <anchor moveWithCells="1">
                  <from>
                    <xdr:col>1</xdr:col>
                    <xdr:colOff>0</xdr:colOff>
                    <xdr:row>25</xdr:row>
                    <xdr:rowOff>0</xdr:rowOff>
                  </from>
                  <to>
                    <xdr:col>2</xdr:col>
                    <xdr:colOff>0</xdr:colOff>
                    <xdr:row>26</xdr:row>
                    <xdr:rowOff>0</xdr:rowOff>
                  </to>
                </anchor>
              </controlPr>
            </control>
          </mc:Choice>
        </mc:AlternateContent>
        <mc:AlternateContent xmlns:mc="http://schemas.openxmlformats.org/markup-compatibility/2006">
          <mc:Choice Requires="x14">
            <control shapeId="4397" r:id="rId17" name="Option Button 301">
              <controlPr defaultSize="0" autoFill="0" autoLine="0" autoPict="0">
                <anchor moveWithCells="1">
                  <from>
                    <xdr:col>1</xdr:col>
                    <xdr:colOff>0</xdr:colOff>
                    <xdr:row>26</xdr:row>
                    <xdr:rowOff>0</xdr:rowOff>
                  </from>
                  <to>
                    <xdr:col>2</xdr:col>
                    <xdr:colOff>0</xdr:colOff>
                    <xdr:row>27</xdr:row>
                    <xdr:rowOff>0</xdr:rowOff>
                  </to>
                </anchor>
              </controlPr>
            </control>
          </mc:Choice>
        </mc:AlternateContent>
        <mc:AlternateContent xmlns:mc="http://schemas.openxmlformats.org/markup-compatibility/2006">
          <mc:Choice Requires="x14">
            <control shapeId="4402" r:id="rId18" name="Option Button 306">
              <controlPr defaultSize="0" autoFill="0" autoLine="0" autoPict="0">
                <anchor moveWithCells="1">
                  <from>
                    <xdr:col>1</xdr:col>
                    <xdr:colOff>0</xdr:colOff>
                    <xdr:row>28</xdr:row>
                    <xdr:rowOff>0</xdr:rowOff>
                  </from>
                  <to>
                    <xdr:col>2</xdr:col>
                    <xdr:colOff>0</xdr:colOff>
                    <xdr:row>29</xdr:row>
                    <xdr:rowOff>0</xdr:rowOff>
                  </to>
                </anchor>
              </controlPr>
            </control>
          </mc:Choice>
        </mc:AlternateContent>
        <mc:AlternateContent xmlns:mc="http://schemas.openxmlformats.org/markup-compatibility/2006">
          <mc:Choice Requires="x14">
            <control shapeId="4403" r:id="rId19" name="Option Button 307">
              <controlPr defaultSize="0" autoFill="0" autoLine="0" autoPict="0">
                <anchor moveWithCells="1">
                  <from>
                    <xdr:col>1</xdr:col>
                    <xdr:colOff>0</xdr:colOff>
                    <xdr:row>29</xdr:row>
                    <xdr:rowOff>0</xdr:rowOff>
                  </from>
                  <to>
                    <xdr:col>2</xdr:col>
                    <xdr:colOff>0</xdr:colOff>
                    <xdr:row>30</xdr:row>
                    <xdr:rowOff>0</xdr:rowOff>
                  </to>
                </anchor>
              </controlPr>
            </control>
          </mc:Choice>
        </mc:AlternateContent>
        <mc:AlternateContent xmlns:mc="http://schemas.openxmlformats.org/markup-compatibility/2006">
          <mc:Choice Requires="x14">
            <control shapeId="4405" r:id="rId20" name="Option Button 309">
              <controlPr defaultSize="0" autoFill="0" autoLine="0" autoPict="0">
                <anchor moveWithCells="1">
                  <from>
                    <xdr:col>1</xdr:col>
                    <xdr:colOff>0</xdr:colOff>
                    <xdr:row>36</xdr:row>
                    <xdr:rowOff>0</xdr:rowOff>
                  </from>
                  <to>
                    <xdr:col>2</xdr:col>
                    <xdr:colOff>0</xdr:colOff>
                    <xdr:row>37</xdr:row>
                    <xdr:rowOff>0</xdr:rowOff>
                  </to>
                </anchor>
              </controlPr>
            </control>
          </mc:Choice>
        </mc:AlternateContent>
        <mc:AlternateContent xmlns:mc="http://schemas.openxmlformats.org/markup-compatibility/2006">
          <mc:Choice Requires="x14">
            <control shapeId="4406" r:id="rId21" name="Option Button 310">
              <controlPr defaultSize="0" autoFill="0" autoLine="0" autoPict="0">
                <anchor moveWithCells="1">
                  <from>
                    <xdr:col>1</xdr:col>
                    <xdr:colOff>0</xdr:colOff>
                    <xdr:row>37</xdr:row>
                    <xdr:rowOff>0</xdr:rowOff>
                  </from>
                  <to>
                    <xdr:col>2</xdr:col>
                    <xdr:colOff>0</xdr:colOff>
                    <xdr:row>38</xdr:row>
                    <xdr:rowOff>0</xdr:rowOff>
                  </to>
                </anchor>
              </controlPr>
            </control>
          </mc:Choice>
        </mc:AlternateContent>
        <mc:AlternateContent xmlns:mc="http://schemas.openxmlformats.org/markup-compatibility/2006">
          <mc:Choice Requires="x14">
            <control shapeId="4407" r:id="rId22" name="Group Box 311">
              <controlPr defaultSize="0" autoFill="0" autoPict="0">
                <anchor moveWithCells="1">
                  <from>
                    <xdr:col>0</xdr:col>
                    <xdr:colOff>0</xdr:colOff>
                    <xdr:row>36</xdr:row>
                    <xdr:rowOff>0</xdr:rowOff>
                  </from>
                  <to>
                    <xdr:col>2</xdr:col>
                    <xdr:colOff>0</xdr:colOff>
                    <xdr:row>38</xdr:row>
                    <xdr:rowOff>0</xdr:rowOff>
                  </to>
                </anchor>
              </controlPr>
            </control>
          </mc:Choice>
        </mc:AlternateContent>
        <mc:AlternateContent xmlns:mc="http://schemas.openxmlformats.org/markup-compatibility/2006">
          <mc:Choice Requires="x14">
            <control shapeId="4410" r:id="rId23" name="Option Button 314">
              <controlPr defaultSize="0" autoFill="0" autoLine="0" autoPict="0">
                <anchor moveWithCells="1">
                  <from>
                    <xdr:col>1</xdr:col>
                    <xdr:colOff>0</xdr:colOff>
                    <xdr:row>34</xdr:row>
                    <xdr:rowOff>0</xdr:rowOff>
                  </from>
                  <to>
                    <xdr:col>2</xdr:col>
                    <xdr:colOff>0</xdr:colOff>
                    <xdr:row>35</xdr:row>
                    <xdr:rowOff>0</xdr:rowOff>
                  </to>
                </anchor>
              </controlPr>
            </control>
          </mc:Choice>
        </mc:AlternateContent>
        <mc:AlternateContent xmlns:mc="http://schemas.openxmlformats.org/markup-compatibility/2006">
          <mc:Choice Requires="x14">
            <control shapeId="4411" r:id="rId24" name="Option Button 315">
              <controlPr defaultSize="0" autoFill="0" autoLine="0" autoPict="0">
                <anchor moveWithCells="1">
                  <from>
                    <xdr:col>1</xdr:col>
                    <xdr:colOff>0</xdr:colOff>
                    <xdr:row>35</xdr:row>
                    <xdr:rowOff>0</xdr:rowOff>
                  </from>
                  <to>
                    <xdr:col>2</xdr:col>
                    <xdr:colOff>0</xdr:colOff>
                    <xdr:row>36</xdr:row>
                    <xdr:rowOff>0</xdr:rowOff>
                  </to>
                </anchor>
              </controlPr>
            </control>
          </mc:Choice>
        </mc:AlternateContent>
        <mc:AlternateContent xmlns:mc="http://schemas.openxmlformats.org/markup-compatibility/2006">
          <mc:Choice Requires="x14">
            <control shapeId="4170" r:id="rId25" name="Group Box 74">
              <controlPr defaultSize="0" autoFill="0" autoPict="0">
                <anchor moveWithCells="1">
                  <from>
                    <xdr:col>0</xdr:col>
                    <xdr:colOff>0</xdr:colOff>
                    <xdr:row>11</xdr:row>
                    <xdr:rowOff>47625</xdr:rowOff>
                  </from>
                  <to>
                    <xdr:col>2</xdr:col>
                    <xdr:colOff>0</xdr:colOff>
                    <xdr:row>16</xdr:row>
                    <xdr:rowOff>0</xdr:rowOff>
                  </to>
                </anchor>
              </controlPr>
            </control>
          </mc:Choice>
        </mc:AlternateContent>
        <mc:AlternateContent xmlns:mc="http://schemas.openxmlformats.org/markup-compatibility/2006">
          <mc:Choice Requires="x14">
            <control shapeId="4385" r:id="rId26" name="Group Box 289">
              <controlPr defaultSize="0" autoFill="0" autoPict="0">
                <anchor moveWithCells="1">
                  <from>
                    <xdr:col>0</xdr:col>
                    <xdr:colOff>0</xdr:colOff>
                    <xdr:row>31</xdr:row>
                    <xdr:rowOff>0</xdr:rowOff>
                  </from>
                  <to>
                    <xdr:col>2</xdr:col>
                    <xdr:colOff>0</xdr:colOff>
                    <xdr:row>34</xdr:row>
                    <xdr:rowOff>0</xdr:rowOff>
                  </to>
                </anchor>
              </controlPr>
            </control>
          </mc:Choice>
        </mc:AlternateContent>
        <mc:AlternateContent xmlns:mc="http://schemas.openxmlformats.org/markup-compatibility/2006">
          <mc:Choice Requires="x14">
            <control shapeId="4398" r:id="rId27" name="Group Box 302">
              <controlPr defaultSize="0" autoFill="0" autoPict="0">
                <anchor moveWithCells="1">
                  <from>
                    <xdr:col>0</xdr:col>
                    <xdr:colOff>0</xdr:colOff>
                    <xdr:row>25</xdr:row>
                    <xdr:rowOff>0</xdr:rowOff>
                  </from>
                  <to>
                    <xdr:col>2</xdr:col>
                    <xdr:colOff>0</xdr:colOff>
                    <xdr:row>28</xdr:row>
                    <xdr:rowOff>0</xdr:rowOff>
                  </to>
                </anchor>
              </controlPr>
            </control>
          </mc:Choice>
        </mc:AlternateContent>
        <mc:AlternateContent xmlns:mc="http://schemas.openxmlformats.org/markup-compatibility/2006">
          <mc:Choice Requires="x14">
            <control shapeId="4404" r:id="rId28" name="Group Box 308">
              <controlPr defaultSize="0" autoFill="0" autoPict="0">
                <anchor moveWithCells="1">
                  <from>
                    <xdr:col>0</xdr:col>
                    <xdr:colOff>0</xdr:colOff>
                    <xdr:row>28</xdr:row>
                    <xdr:rowOff>0</xdr:rowOff>
                  </from>
                  <to>
                    <xdr:col>2</xdr:col>
                    <xdr:colOff>0</xdr:colOff>
                    <xdr:row>31</xdr:row>
                    <xdr:rowOff>0</xdr:rowOff>
                  </to>
                </anchor>
              </controlPr>
            </control>
          </mc:Choice>
        </mc:AlternateContent>
        <mc:AlternateContent xmlns:mc="http://schemas.openxmlformats.org/markup-compatibility/2006">
          <mc:Choice Requires="x14">
            <control shapeId="4412" r:id="rId29" name="Group Box 316">
              <controlPr defaultSize="0" autoFill="0" autoPict="0">
                <anchor moveWithCells="1">
                  <from>
                    <xdr:col>0</xdr:col>
                    <xdr:colOff>0</xdr:colOff>
                    <xdr:row>34</xdr:row>
                    <xdr:rowOff>0</xdr:rowOff>
                  </from>
                  <to>
                    <xdr:col>2</xdr:col>
                    <xdr:colOff>0</xdr:colOff>
                    <xdr:row>36</xdr:row>
                    <xdr:rowOff>0</xdr:rowOff>
                  </to>
                </anchor>
              </controlPr>
            </control>
          </mc:Choice>
        </mc:AlternateContent>
        <mc:AlternateContent xmlns:mc="http://schemas.openxmlformats.org/markup-compatibility/2006">
          <mc:Choice Requires="x14">
            <control shapeId="4171" r:id="rId30" name="Group Box 75">
              <controlPr defaultSize="0" autoFill="0" autoPict="0">
                <anchor moveWithCells="1">
                  <from>
                    <xdr:col>0</xdr:col>
                    <xdr:colOff>0</xdr:colOff>
                    <xdr:row>16</xdr:row>
                    <xdr:rowOff>0</xdr:rowOff>
                  </from>
                  <to>
                    <xdr:col>2</xdr:col>
                    <xdr:colOff>0</xdr:colOff>
                    <xdr:row>25</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pageSetUpPr autoPageBreaks="0" fitToPage="1"/>
  </sheetPr>
  <dimension ref="A1:AI201"/>
  <sheetViews>
    <sheetView topLeftCell="A28" zoomScaleNormal="100" zoomScaleSheetLayoutView="100" zoomScalePageLayoutView="90" workbookViewId="0">
      <selection activeCell="G4" sqref="G4:G21"/>
    </sheetView>
  </sheetViews>
  <sheetFormatPr defaultColWidth="8.85546875" defaultRowHeight="15" x14ac:dyDescent="0.25"/>
  <cols>
    <col min="1" max="1" width="57.42578125" style="78" customWidth="1"/>
    <col min="2" max="6" width="13.7109375" style="78" customWidth="1"/>
    <col min="7" max="7" width="22.85546875" style="35" customWidth="1"/>
    <col min="8" max="10" width="13.7109375" style="17" hidden="1" customWidth="1"/>
    <col min="11" max="11" width="14.28515625" style="110" hidden="1" customWidth="1"/>
    <col min="12" max="12" width="5.85546875" style="110" hidden="1" customWidth="1"/>
    <col min="13" max="13" width="26.28515625" style="225" hidden="1" customWidth="1"/>
    <col min="14" max="14" width="28.42578125" style="110" hidden="1" customWidth="1"/>
    <col min="15" max="15" width="8.28515625" style="110" customWidth="1"/>
    <col min="16" max="16" width="9.140625" style="110" customWidth="1"/>
    <col min="17" max="24" width="8.85546875" style="110"/>
    <col min="25" max="35" width="8.85546875" style="1"/>
    <col min="36" max="16384" width="8.85546875" style="78"/>
  </cols>
  <sheetData>
    <row r="1" spans="1:15" ht="30.75" customHeight="1" x14ac:dyDescent="0.25">
      <c r="A1" s="361" t="s">
        <v>166</v>
      </c>
      <c r="B1" s="362"/>
      <c r="C1" s="362"/>
      <c r="D1" s="362"/>
      <c r="E1" s="362"/>
      <c r="F1" s="362"/>
      <c r="G1" s="363"/>
      <c r="H1" s="368" t="s">
        <v>173</v>
      </c>
      <c r="I1" s="369"/>
      <c r="J1" s="369"/>
      <c r="K1" s="369"/>
      <c r="L1" s="369"/>
      <c r="M1" s="369"/>
      <c r="N1" s="369"/>
      <c r="O1" s="111"/>
    </row>
    <row r="2" spans="1:15" ht="65.25" customHeight="1" x14ac:dyDescent="0.25">
      <c r="A2" s="365" t="s">
        <v>290</v>
      </c>
      <c r="B2" s="366"/>
      <c r="C2" s="366"/>
      <c r="D2" s="366"/>
      <c r="E2" s="366"/>
      <c r="F2" s="366"/>
      <c r="G2" s="367"/>
      <c r="H2" s="368"/>
      <c r="I2" s="369"/>
      <c r="J2" s="369"/>
      <c r="K2" s="369"/>
      <c r="L2" s="369"/>
      <c r="M2" s="369"/>
      <c r="N2" s="369"/>
      <c r="O2" s="111"/>
    </row>
    <row r="3" spans="1:15" x14ac:dyDescent="0.25">
      <c r="A3" s="136" t="s">
        <v>54</v>
      </c>
      <c r="B3" s="424" t="s">
        <v>58</v>
      </c>
      <c r="C3" s="424"/>
      <c r="D3" s="424"/>
      <c r="E3" s="424"/>
      <c r="F3" s="136" t="s">
        <v>60</v>
      </c>
      <c r="G3" s="96" t="s">
        <v>61</v>
      </c>
      <c r="H3" s="165" t="s">
        <v>107</v>
      </c>
      <c r="I3" s="165" t="s">
        <v>63</v>
      </c>
      <c r="J3" s="165" t="s">
        <v>165</v>
      </c>
      <c r="K3" s="226" t="s">
        <v>172</v>
      </c>
      <c r="L3" s="226" t="s">
        <v>218</v>
      </c>
      <c r="M3" s="226" t="s">
        <v>214</v>
      </c>
      <c r="N3" s="226" t="s">
        <v>215</v>
      </c>
      <c r="O3" s="111"/>
    </row>
    <row r="4" spans="1:15" ht="20.100000000000001" customHeight="1" x14ac:dyDescent="0.25">
      <c r="A4" s="425" t="s">
        <v>335</v>
      </c>
      <c r="B4" s="426"/>
      <c r="C4" s="426"/>
      <c r="D4" s="426"/>
      <c r="E4" s="18"/>
      <c r="F4" s="313"/>
      <c r="G4" s="413"/>
      <c r="H4" s="192"/>
      <c r="I4" s="192"/>
      <c r="J4" s="192"/>
      <c r="K4" s="193"/>
      <c r="L4" s="261"/>
      <c r="M4" s="408" t="s">
        <v>287</v>
      </c>
      <c r="N4" s="408" t="str">
        <f>CONCATENATE("Results indicate this facility does not provide or refer for: ",IF($H$8=3,$A$8,),IF(AND($H$8=3,$L$8&gt;0),", ",),IF($H$9=3,$A$9,),IF(AND($H$9=3,$L$9&gt;0),", ",),IF($H$10=3,$A$10,),IF(AND($H$10=3,$L$10&gt;0),", ",),IF($H$11=3,$A$11,),IF(AND($H$11=3,$L$11&gt;0),", ",),IF($H$12=3,$A$12,),IF(AND($H$12=3,$L$12&gt;0),", ",),IF($H$13=3,$A$13,),IF(AND($H$13=3,$L$13&gt;0),", ",),IF($H$14=3,$A$14,),IF(AND($H$14=3,$L$14&gt;0),", ",),IF($H$15=3,$A$15,),IF(AND($H$15=3,$L$15&gt;0),", ",),IF($H$16=3,$A$16,),IF(AND($H$16=3,$L$16&gt;0),", ",),IF($H$17=3,$A$17,),IF(AND($H$17=3,$L$17&gt;0),", ",),IF($H$18=3,$A$18,),IF(AND($H$18=3,$L$18&gt;0),", ",),IF($H$19=3,$A$19,),IF(AND($H$19=3,$L$19&gt;0),", ",),IF($H$20=3,$A$20,),IF(AND($H$20=3,$L$20&gt;0),", ",),IF($H$21=3,$A$21,))</f>
        <v xml:space="preserve">Results indicate this facility does not provide or refer for: </v>
      </c>
      <c r="O4" s="111"/>
    </row>
    <row r="5" spans="1:15" ht="19.5" customHeight="1" x14ac:dyDescent="0.25">
      <c r="A5" s="427"/>
      <c r="B5" s="335"/>
      <c r="C5" s="335"/>
      <c r="D5" s="335"/>
      <c r="E5" s="80"/>
      <c r="F5" s="314"/>
      <c r="G5" s="414"/>
      <c r="H5" s="182"/>
      <c r="I5" s="182"/>
      <c r="J5" s="182"/>
      <c r="K5" s="194"/>
      <c r="L5" s="262"/>
      <c r="M5" s="409"/>
      <c r="N5" s="409"/>
      <c r="O5" s="111"/>
    </row>
    <row r="6" spans="1:15" ht="19.5" customHeight="1" x14ac:dyDescent="0.25">
      <c r="A6" s="428"/>
      <c r="B6" s="429"/>
      <c r="C6" s="429"/>
      <c r="D6" s="429"/>
      <c r="E6" s="80"/>
      <c r="F6" s="314"/>
      <c r="G6" s="414"/>
      <c r="H6" s="182"/>
      <c r="I6" s="182"/>
      <c r="J6" s="182"/>
      <c r="K6" s="194"/>
      <c r="L6" s="262"/>
      <c r="M6" s="409"/>
      <c r="N6" s="409"/>
      <c r="O6" s="111"/>
    </row>
    <row r="7" spans="1:15" ht="31.5" customHeight="1" x14ac:dyDescent="0.25">
      <c r="A7" s="140" t="s">
        <v>336</v>
      </c>
      <c r="B7" s="141" t="s">
        <v>28</v>
      </c>
      <c r="C7" s="142" t="s">
        <v>59</v>
      </c>
      <c r="D7" s="189" t="s">
        <v>174</v>
      </c>
      <c r="E7" s="80"/>
      <c r="F7" s="314"/>
      <c r="G7" s="414"/>
      <c r="H7" s="182"/>
      <c r="I7" s="182"/>
      <c r="J7" s="182"/>
      <c r="K7" s="194">
        <f>AVERAGE(I8:I21)</f>
        <v>0</v>
      </c>
      <c r="L7" s="262"/>
      <c r="M7" s="410"/>
      <c r="N7" s="410"/>
      <c r="O7" s="111"/>
    </row>
    <row r="8" spans="1:15" ht="20.100000000000001" customHeight="1" x14ac:dyDescent="0.25">
      <c r="A8" s="146" t="s">
        <v>40</v>
      </c>
      <c r="B8" s="144"/>
      <c r="C8" s="145"/>
      <c r="D8" s="145"/>
      <c r="E8" s="80"/>
      <c r="F8" s="314"/>
      <c r="G8" s="414"/>
      <c r="H8" s="195">
        <v>0</v>
      </c>
      <c r="I8" s="195">
        <f>IF(H8=1,1,IF(H8=2,1,0))</f>
        <v>0</v>
      </c>
      <c r="J8" s="195">
        <f>IF(H8=0,1,0)</f>
        <v>1</v>
      </c>
      <c r="K8" s="194"/>
      <c r="L8" s="193">
        <f>COUNTIF(H9:$H$21,3)</f>
        <v>0</v>
      </c>
      <c r="M8" s="222"/>
      <c r="N8" s="259"/>
      <c r="O8" s="111"/>
    </row>
    <row r="9" spans="1:15" ht="28.5" customHeight="1" x14ac:dyDescent="0.25">
      <c r="A9" s="146" t="s">
        <v>178</v>
      </c>
      <c r="B9" s="144"/>
      <c r="C9" s="145"/>
      <c r="D9" s="145"/>
      <c r="E9" s="80"/>
      <c r="F9" s="314"/>
      <c r="G9" s="414"/>
      <c r="H9" s="195">
        <v>0</v>
      </c>
      <c r="I9" s="195">
        <f t="shared" ref="I9:I21" si="0">IF(H9=1,1,IF(H9=2,1,0))</f>
        <v>0</v>
      </c>
      <c r="J9" s="195">
        <f t="shared" ref="J9:J21" si="1">IF(H9=0,1,0)</f>
        <v>1</v>
      </c>
      <c r="K9" s="194"/>
      <c r="L9" s="193">
        <f>COUNTIF(H10:$H$21,3)</f>
        <v>0</v>
      </c>
      <c r="M9" s="222"/>
      <c r="N9" s="259"/>
      <c r="O9" s="111"/>
    </row>
    <row r="10" spans="1:15" ht="20.100000000000001" customHeight="1" x14ac:dyDescent="0.25">
      <c r="A10" s="143" t="s">
        <v>31</v>
      </c>
      <c r="B10" s="144"/>
      <c r="C10" s="145"/>
      <c r="D10" s="145"/>
      <c r="E10" s="80"/>
      <c r="F10" s="314"/>
      <c r="G10" s="414"/>
      <c r="H10" s="195">
        <v>0</v>
      </c>
      <c r="I10" s="195">
        <f t="shared" si="0"/>
        <v>0</v>
      </c>
      <c r="J10" s="195">
        <f t="shared" si="1"/>
        <v>1</v>
      </c>
      <c r="K10" s="194"/>
      <c r="L10" s="193">
        <f>COUNTIF(H11:$H$21,3)</f>
        <v>0</v>
      </c>
      <c r="M10" s="222"/>
      <c r="N10" s="259"/>
      <c r="O10" s="111"/>
    </row>
    <row r="11" spans="1:15" ht="20.100000000000001" customHeight="1" x14ac:dyDescent="0.25">
      <c r="A11" s="146" t="s">
        <v>32</v>
      </c>
      <c r="B11" s="144"/>
      <c r="C11" s="145"/>
      <c r="D11" s="145"/>
      <c r="E11" s="80"/>
      <c r="F11" s="314"/>
      <c r="G11" s="414"/>
      <c r="H11" s="195">
        <v>0</v>
      </c>
      <c r="I11" s="195">
        <f t="shared" si="0"/>
        <v>0</v>
      </c>
      <c r="J11" s="195">
        <f t="shared" si="1"/>
        <v>1</v>
      </c>
      <c r="K11" s="194"/>
      <c r="L11" s="193">
        <f>COUNTIF(H12:$H$21,3)</f>
        <v>0</v>
      </c>
      <c r="M11" s="222"/>
      <c r="N11" s="259"/>
      <c r="O11" s="111"/>
    </row>
    <row r="12" spans="1:15" ht="20.100000000000001" customHeight="1" x14ac:dyDescent="0.25">
      <c r="A12" s="146" t="s">
        <v>38</v>
      </c>
      <c r="B12" s="144"/>
      <c r="C12" s="145"/>
      <c r="D12" s="145"/>
      <c r="E12" s="80"/>
      <c r="F12" s="314"/>
      <c r="G12" s="414"/>
      <c r="H12" s="195">
        <v>0</v>
      </c>
      <c r="I12" s="195">
        <f t="shared" si="0"/>
        <v>0</v>
      </c>
      <c r="J12" s="195">
        <f t="shared" si="1"/>
        <v>1</v>
      </c>
      <c r="K12" s="194"/>
      <c r="L12" s="193">
        <f>COUNTIF(H13:$H$21,3)</f>
        <v>0</v>
      </c>
      <c r="M12" s="222"/>
      <c r="N12" s="259"/>
      <c r="O12" s="111"/>
    </row>
    <row r="13" spans="1:15" ht="20.100000000000001" customHeight="1" x14ac:dyDescent="0.25">
      <c r="A13" s="146" t="s">
        <v>33</v>
      </c>
      <c r="B13" s="144"/>
      <c r="C13" s="145"/>
      <c r="D13" s="145"/>
      <c r="E13" s="80"/>
      <c r="F13" s="314"/>
      <c r="G13" s="414"/>
      <c r="H13" s="195">
        <v>0</v>
      </c>
      <c r="I13" s="195">
        <f t="shared" si="0"/>
        <v>0</v>
      </c>
      <c r="J13" s="195">
        <f t="shared" si="1"/>
        <v>1</v>
      </c>
      <c r="K13" s="194"/>
      <c r="L13" s="193">
        <f>COUNTIF(H14:$H$21,3)</f>
        <v>0</v>
      </c>
      <c r="M13" s="222"/>
      <c r="N13" s="259"/>
      <c r="O13" s="111"/>
    </row>
    <row r="14" spans="1:15" ht="20.100000000000001" customHeight="1" x14ac:dyDescent="0.25">
      <c r="A14" s="146" t="s">
        <v>34</v>
      </c>
      <c r="B14" s="144"/>
      <c r="C14" s="145"/>
      <c r="D14" s="145"/>
      <c r="E14" s="80"/>
      <c r="F14" s="314"/>
      <c r="G14" s="414"/>
      <c r="H14" s="195">
        <v>0</v>
      </c>
      <c r="I14" s="195">
        <f t="shared" si="0"/>
        <v>0</v>
      </c>
      <c r="J14" s="195">
        <f t="shared" si="1"/>
        <v>1</v>
      </c>
      <c r="K14" s="194"/>
      <c r="L14" s="193">
        <f>COUNTIF(H15:$H$21,3)</f>
        <v>0</v>
      </c>
      <c r="M14" s="222"/>
      <c r="N14" s="259"/>
      <c r="O14" s="111"/>
    </row>
    <row r="15" spans="1:15" ht="20.100000000000001" customHeight="1" x14ac:dyDescent="0.25">
      <c r="A15" s="146" t="s">
        <v>35</v>
      </c>
      <c r="B15" s="144"/>
      <c r="C15" s="145"/>
      <c r="D15" s="145"/>
      <c r="E15" s="80"/>
      <c r="F15" s="314"/>
      <c r="G15" s="414"/>
      <c r="H15" s="195">
        <v>0</v>
      </c>
      <c r="I15" s="195">
        <f t="shared" si="0"/>
        <v>0</v>
      </c>
      <c r="J15" s="195">
        <f t="shared" si="1"/>
        <v>1</v>
      </c>
      <c r="K15" s="194"/>
      <c r="L15" s="193">
        <f>COUNTIF(H16:$H$21,3)</f>
        <v>0</v>
      </c>
      <c r="M15" s="222"/>
      <c r="N15" s="259"/>
      <c r="O15" s="111"/>
    </row>
    <row r="16" spans="1:15" ht="20.100000000000001" customHeight="1" x14ac:dyDescent="0.25">
      <c r="A16" s="146" t="s">
        <v>85</v>
      </c>
      <c r="B16" s="144"/>
      <c r="C16" s="145"/>
      <c r="D16" s="145"/>
      <c r="E16" s="80"/>
      <c r="F16" s="314"/>
      <c r="G16" s="414"/>
      <c r="H16" s="195">
        <v>0</v>
      </c>
      <c r="I16" s="195">
        <f t="shared" si="0"/>
        <v>0</v>
      </c>
      <c r="J16" s="195">
        <f t="shared" si="1"/>
        <v>1</v>
      </c>
      <c r="K16" s="194"/>
      <c r="L16" s="193">
        <f>COUNTIF(H17:$H$21,3)</f>
        <v>0</v>
      </c>
      <c r="M16" s="222"/>
      <c r="N16" s="259"/>
      <c r="O16" s="111"/>
    </row>
    <row r="17" spans="1:15" ht="20.100000000000001" customHeight="1" x14ac:dyDescent="0.25">
      <c r="A17" s="146" t="s">
        <v>86</v>
      </c>
      <c r="B17" s="147"/>
      <c r="C17" s="145"/>
      <c r="D17" s="145"/>
      <c r="E17" s="80"/>
      <c r="F17" s="314"/>
      <c r="G17" s="414"/>
      <c r="H17" s="195">
        <v>0</v>
      </c>
      <c r="I17" s="195">
        <f t="shared" si="0"/>
        <v>0</v>
      </c>
      <c r="J17" s="195">
        <f t="shared" si="1"/>
        <v>1</v>
      </c>
      <c r="K17" s="194"/>
      <c r="L17" s="193">
        <f>COUNTIF(H18:$H$21,3)</f>
        <v>0</v>
      </c>
      <c r="M17" s="222"/>
      <c r="N17" s="259"/>
      <c r="O17" s="111"/>
    </row>
    <row r="18" spans="1:15" ht="21" customHeight="1" x14ac:dyDescent="0.25">
      <c r="A18" s="146" t="s">
        <v>132</v>
      </c>
      <c r="B18" s="147"/>
      <c r="C18" s="145"/>
      <c r="D18" s="145"/>
      <c r="E18" s="80"/>
      <c r="F18" s="314"/>
      <c r="G18" s="414"/>
      <c r="H18" s="195">
        <v>0</v>
      </c>
      <c r="I18" s="195">
        <f t="shared" si="0"/>
        <v>0</v>
      </c>
      <c r="J18" s="195">
        <f>IF(H18=0,1,0)</f>
        <v>1</v>
      </c>
      <c r="K18" s="194"/>
      <c r="L18" s="193">
        <f>COUNTIF(H19:$H$21,3)</f>
        <v>0</v>
      </c>
      <c r="M18" s="222"/>
      <c r="N18" s="259"/>
      <c r="O18" s="111"/>
    </row>
    <row r="19" spans="1:15" ht="20.100000000000001" customHeight="1" x14ac:dyDescent="0.25">
      <c r="A19" s="146" t="s">
        <v>133</v>
      </c>
      <c r="B19" s="147"/>
      <c r="C19" s="145"/>
      <c r="D19" s="145"/>
      <c r="E19" s="80"/>
      <c r="F19" s="314"/>
      <c r="G19" s="414"/>
      <c r="H19" s="195">
        <v>0</v>
      </c>
      <c r="I19" s="195">
        <f t="shared" si="0"/>
        <v>0</v>
      </c>
      <c r="J19" s="195">
        <f t="shared" si="1"/>
        <v>1</v>
      </c>
      <c r="K19" s="194"/>
      <c r="L19" s="193">
        <f>COUNTIF(H20:$H$21,3)</f>
        <v>0</v>
      </c>
      <c r="M19" s="222"/>
      <c r="N19" s="259"/>
      <c r="O19" s="111"/>
    </row>
    <row r="20" spans="1:15" ht="20.100000000000001" customHeight="1" x14ac:dyDescent="0.25">
      <c r="A20" s="146" t="s">
        <v>41</v>
      </c>
      <c r="B20" s="144"/>
      <c r="C20" s="145"/>
      <c r="D20" s="145"/>
      <c r="E20" s="80"/>
      <c r="F20" s="314"/>
      <c r="G20" s="414"/>
      <c r="H20" s="195">
        <v>0</v>
      </c>
      <c r="I20" s="195">
        <f t="shared" si="0"/>
        <v>0</v>
      </c>
      <c r="J20" s="195">
        <f t="shared" si="1"/>
        <v>1</v>
      </c>
      <c r="K20" s="194"/>
      <c r="L20" s="193">
        <f>COUNTIF(H21:$H$21,3)</f>
        <v>0</v>
      </c>
      <c r="M20" s="222"/>
      <c r="N20" s="259"/>
      <c r="O20" s="111"/>
    </row>
    <row r="21" spans="1:15" ht="20.100000000000001" customHeight="1" x14ac:dyDescent="0.25">
      <c r="A21" s="148" t="s">
        <v>42</v>
      </c>
      <c r="B21" s="144"/>
      <c r="C21" s="145"/>
      <c r="D21" s="145"/>
      <c r="E21" s="83"/>
      <c r="F21" s="315"/>
      <c r="G21" s="420"/>
      <c r="H21" s="195">
        <v>0</v>
      </c>
      <c r="I21" s="195">
        <f t="shared" si="0"/>
        <v>0</v>
      </c>
      <c r="J21" s="195">
        <f t="shared" si="1"/>
        <v>1</v>
      </c>
      <c r="K21" s="196"/>
      <c r="L21" s="193">
        <f>COUNTIF(H$21:$H22,3)</f>
        <v>0</v>
      </c>
      <c r="M21" s="223"/>
      <c r="N21" s="260"/>
      <c r="O21" s="111"/>
    </row>
    <row r="22" spans="1:15" ht="60" customHeight="1" x14ac:dyDescent="0.25">
      <c r="A22" s="434" t="s">
        <v>337</v>
      </c>
      <c r="B22" s="435"/>
      <c r="C22" s="435"/>
      <c r="D22" s="18"/>
      <c r="E22" s="84"/>
      <c r="F22" s="313"/>
      <c r="G22" s="413"/>
      <c r="H22" s="197"/>
      <c r="I22" s="198"/>
      <c r="J22" s="198"/>
      <c r="K22" s="193">
        <f>IFERROR(AVERAGE(I24:I37),0)</f>
        <v>0</v>
      </c>
      <c r="L22" s="262"/>
      <c r="M22" s="261" t="s">
        <v>287</v>
      </c>
      <c r="N22" s="261" t="str">
        <f>CONCATENATE("Consider how the facility might offer these methods more often: ",IF($H$24&lt;3,$A$24,),IF(AND($H$24&lt;3,$L$24&gt;0),", ",),IF($H$25&lt;3,$A$25,),IF(AND($H$25&lt;3,$L$25&gt;0),", ",),IF($H$26&lt;3,$A$26,),IF(AND($H$26&lt;3,$L$26&gt;0),", ",),IF($H$27&lt;3,$A$27,),IF(AND($H$27&lt;3,$L$27&gt;0),", ",),IF($H$28&lt;3,$A$28,),IF(AND($H$28&lt;3,$L$28&gt;0),", ",),IF($H$29&lt;3,$A$29,),IF(AND($H$29&lt;3,$L$29&gt;0),", ",),IF($H$30&lt;3,$A$30,),IF(AND($H$30&lt;3,$L$30&gt;0),", ",),IF($H$31&lt;3,$A$31,),IF(AND($H$31&lt;3,$L$31&gt;0),", ",),IF($H$32&lt;3,$A$32,),IF(AND($H$32&lt;3,$L$32&gt;0),", ",),IF($H$33&lt;3,$A$33,),IF(AND($H$33&lt;3,$L$33&gt;0),", ",),IF($H$34&lt;3,$A$34,),IF(AND($H$34&lt;3,$L$34&gt;0),", ",),IF($H$35&lt;3,$A$35,),IF(AND($H$35&lt;3,$L$35&gt;0),", ",),IF($H$36&lt;3,$A$36,),IF(AND($H$36&lt;3,$L$36&gt;0),", ",),IF($H$37&lt;3,$A$37,))</f>
        <v>Consider how the facility might offer these methods more often: Fertility Awareness Method (FAM) counseling, Standard Days Method (SDM) counseling /cycle beads/ calendar method, Male condoms, Female condoms, Lactational Amenorrhea Method (LAM) counseling, Oral contraceptive pills, Emergency Contraception, Injectable contraceptives, IUD insertion, IUD removal, Contraceptive implant insertion, Contraceptive implant removal, Female sterilization, Vasectomy</v>
      </c>
      <c r="O22" s="111"/>
    </row>
    <row r="23" spans="1:15" ht="60" customHeight="1" x14ac:dyDescent="0.25">
      <c r="A23" s="99" t="s">
        <v>336</v>
      </c>
      <c r="B23" s="22" t="s">
        <v>43</v>
      </c>
      <c r="C23" s="190" t="s">
        <v>176</v>
      </c>
      <c r="D23" s="21" t="s">
        <v>175</v>
      </c>
      <c r="E23" s="59" t="s">
        <v>47</v>
      </c>
      <c r="F23" s="316"/>
      <c r="G23" s="414"/>
      <c r="H23" s="199"/>
      <c r="I23" s="200"/>
      <c r="J23" s="200"/>
      <c r="K23" s="201"/>
      <c r="L23" s="262"/>
      <c r="M23" s="222"/>
      <c r="N23" s="259"/>
      <c r="O23" s="111"/>
    </row>
    <row r="24" spans="1:15" ht="20.100000000000001" customHeight="1" x14ac:dyDescent="0.25">
      <c r="A24" s="146" t="s">
        <v>40</v>
      </c>
      <c r="B24" s="98"/>
      <c r="C24" s="39"/>
      <c r="D24" s="39"/>
      <c r="E24" s="85"/>
      <c r="F24" s="314"/>
      <c r="G24" s="414"/>
      <c r="H24" s="195">
        <v>0</v>
      </c>
      <c r="I24" s="202">
        <f>IF(H24=1,0,IF(H24=2,1/2,IF(H24=3,2/2,IF(H24=4,"NA",0))))</f>
        <v>0</v>
      </c>
      <c r="J24" s="195">
        <f>IF(H24=0,1,0)</f>
        <v>1</v>
      </c>
      <c r="K24" s="194"/>
      <c r="L24" s="193">
        <f>COUNTIF(H25:$H$37,"&lt;3")</f>
        <v>13</v>
      </c>
      <c r="M24" s="222"/>
      <c r="N24" s="259"/>
      <c r="O24" s="111"/>
    </row>
    <row r="25" spans="1:15" ht="30.75" customHeight="1" x14ac:dyDescent="0.25">
      <c r="A25" s="146" t="s">
        <v>178</v>
      </c>
      <c r="B25" s="98"/>
      <c r="C25" s="39"/>
      <c r="D25" s="39"/>
      <c r="E25" s="85"/>
      <c r="F25" s="314"/>
      <c r="G25" s="414"/>
      <c r="H25" s="195">
        <v>0</v>
      </c>
      <c r="I25" s="202">
        <f t="shared" ref="I25:I37" si="2">IF(H25=1,0,IF(H25=2,1/2,IF(H25=3,2/2,IF(H25=4,"NA",0))))</f>
        <v>0</v>
      </c>
      <c r="J25" s="195">
        <f t="shared" ref="J25:J37" si="3">IF(H25=0,1,0)</f>
        <v>1</v>
      </c>
      <c r="K25" s="194"/>
      <c r="L25" s="193">
        <f>COUNTIF(H26:$H$37,"&lt;3")</f>
        <v>12</v>
      </c>
      <c r="M25" s="222"/>
      <c r="N25" s="259"/>
      <c r="O25" s="111"/>
    </row>
    <row r="26" spans="1:15" ht="20.100000000000001" customHeight="1" x14ac:dyDescent="0.25">
      <c r="A26" s="143" t="s">
        <v>31</v>
      </c>
      <c r="B26" s="98"/>
      <c r="C26" s="39"/>
      <c r="D26" s="39"/>
      <c r="E26" s="85"/>
      <c r="F26" s="314"/>
      <c r="G26" s="414"/>
      <c r="H26" s="195">
        <v>0</v>
      </c>
      <c r="I26" s="202">
        <f t="shared" si="2"/>
        <v>0</v>
      </c>
      <c r="J26" s="195">
        <f t="shared" si="3"/>
        <v>1</v>
      </c>
      <c r="K26" s="194"/>
      <c r="L26" s="193">
        <f>COUNTIF(H27:$H$37,"&lt;3")</f>
        <v>11</v>
      </c>
      <c r="M26" s="222"/>
      <c r="N26" s="259"/>
      <c r="O26" s="111"/>
    </row>
    <row r="27" spans="1:15" ht="20.100000000000001" customHeight="1" x14ac:dyDescent="0.25">
      <c r="A27" s="146" t="s">
        <v>32</v>
      </c>
      <c r="B27" s="98"/>
      <c r="C27" s="39"/>
      <c r="D27" s="39"/>
      <c r="E27" s="85"/>
      <c r="F27" s="314"/>
      <c r="G27" s="414"/>
      <c r="H27" s="195">
        <v>0</v>
      </c>
      <c r="I27" s="202">
        <f t="shared" si="2"/>
        <v>0</v>
      </c>
      <c r="J27" s="195">
        <f t="shared" si="3"/>
        <v>1</v>
      </c>
      <c r="K27" s="194"/>
      <c r="L27" s="193">
        <f>COUNTIF(H28:$H$37,"&lt;3")</f>
        <v>10</v>
      </c>
      <c r="M27" s="222"/>
      <c r="N27" s="259"/>
      <c r="O27" s="111"/>
    </row>
    <row r="28" spans="1:15" ht="20.100000000000001" customHeight="1" x14ac:dyDescent="0.25">
      <c r="A28" s="146" t="s">
        <v>38</v>
      </c>
      <c r="B28" s="98"/>
      <c r="C28" s="39"/>
      <c r="D28" s="39"/>
      <c r="E28" s="85"/>
      <c r="F28" s="314"/>
      <c r="G28" s="414"/>
      <c r="H28" s="195">
        <v>0</v>
      </c>
      <c r="I28" s="202">
        <f t="shared" si="2"/>
        <v>0</v>
      </c>
      <c r="J28" s="195">
        <f t="shared" si="3"/>
        <v>1</v>
      </c>
      <c r="K28" s="194"/>
      <c r="L28" s="193">
        <f>COUNTIF(H29:$H$37,"&lt;3")</f>
        <v>9</v>
      </c>
      <c r="M28" s="222"/>
      <c r="N28" s="259"/>
      <c r="O28" s="111"/>
    </row>
    <row r="29" spans="1:15" ht="20.100000000000001" customHeight="1" x14ac:dyDescent="0.25">
      <c r="A29" s="146" t="s">
        <v>33</v>
      </c>
      <c r="B29" s="98"/>
      <c r="C29" s="39"/>
      <c r="D29" s="39"/>
      <c r="E29" s="85"/>
      <c r="F29" s="314"/>
      <c r="G29" s="414"/>
      <c r="H29" s="195">
        <v>0</v>
      </c>
      <c r="I29" s="202">
        <f t="shared" si="2"/>
        <v>0</v>
      </c>
      <c r="J29" s="195">
        <f t="shared" si="3"/>
        <v>1</v>
      </c>
      <c r="K29" s="194"/>
      <c r="L29" s="193">
        <f>COUNTIF(H30:$H$37,"&lt;3")</f>
        <v>8</v>
      </c>
      <c r="M29" s="222"/>
      <c r="N29" s="259"/>
      <c r="O29" s="111"/>
    </row>
    <row r="30" spans="1:15" ht="20.100000000000001" customHeight="1" x14ac:dyDescent="0.25">
      <c r="A30" s="146" t="s">
        <v>34</v>
      </c>
      <c r="B30" s="98"/>
      <c r="C30" s="39"/>
      <c r="D30" s="39"/>
      <c r="E30" s="85"/>
      <c r="F30" s="314"/>
      <c r="G30" s="414"/>
      <c r="H30" s="195">
        <v>0</v>
      </c>
      <c r="I30" s="202">
        <f t="shared" si="2"/>
        <v>0</v>
      </c>
      <c r="J30" s="195">
        <f t="shared" si="3"/>
        <v>1</v>
      </c>
      <c r="K30" s="194"/>
      <c r="L30" s="193">
        <f>COUNTIF(H31:$H$37,"&lt;3")</f>
        <v>7</v>
      </c>
      <c r="M30" s="222"/>
      <c r="N30" s="259"/>
      <c r="O30" s="111"/>
    </row>
    <row r="31" spans="1:15" ht="20.100000000000001" customHeight="1" x14ac:dyDescent="0.25">
      <c r="A31" s="146" t="s">
        <v>35</v>
      </c>
      <c r="B31" s="98"/>
      <c r="C31" s="39"/>
      <c r="D31" s="39"/>
      <c r="E31" s="85"/>
      <c r="F31" s="314"/>
      <c r="G31" s="414"/>
      <c r="H31" s="195">
        <v>0</v>
      </c>
      <c r="I31" s="202">
        <f t="shared" si="2"/>
        <v>0</v>
      </c>
      <c r="J31" s="195">
        <f t="shared" si="3"/>
        <v>1</v>
      </c>
      <c r="K31" s="194"/>
      <c r="L31" s="193">
        <f>COUNTIF(H32:$H$37,"&lt;3")</f>
        <v>6</v>
      </c>
      <c r="M31" s="222"/>
      <c r="N31" s="259"/>
      <c r="O31" s="111"/>
    </row>
    <row r="32" spans="1:15" ht="20.100000000000001" customHeight="1" x14ac:dyDescent="0.25">
      <c r="A32" s="146" t="s">
        <v>85</v>
      </c>
      <c r="B32" s="98"/>
      <c r="C32" s="39"/>
      <c r="D32" s="39"/>
      <c r="E32" s="85"/>
      <c r="F32" s="314"/>
      <c r="G32" s="414"/>
      <c r="H32" s="195">
        <v>0</v>
      </c>
      <c r="I32" s="202">
        <f t="shared" si="2"/>
        <v>0</v>
      </c>
      <c r="J32" s="195">
        <f t="shared" si="3"/>
        <v>1</v>
      </c>
      <c r="K32" s="194"/>
      <c r="L32" s="193">
        <f>COUNTIF(H33:$H$37,"&lt;3")</f>
        <v>5</v>
      </c>
      <c r="M32" s="222"/>
      <c r="N32" s="259"/>
      <c r="O32" s="111"/>
    </row>
    <row r="33" spans="1:15" ht="20.100000000000001" customHeight="1" x14ac:dyDescent="0.25">
      <c r="A33" s="146" t="s">
        <v>86</v>
      </c>
      <c r="B33" s="98"/>
      <c r="C33" s="39"/>
      <c r="D33" s="39"/>
      <c r="E33" s="85"/>
      <c r="F33" s="314"/>
      <c r="G33" s="414"/>
      <c r="H33" s="195">
        <v>0</v>
      </c>
      <c r="I33" s="202">
        <f t="shared" si="2"/>
        <v>0</v>
      </c>
      <c r="J33" s="195">
        <f t="shared" si="3"/>
        <v>1</v>
      </c>
      <c r="K33" s="194"/>
      <c r="L33" s="193">
        <f>COUNTIF(H34:$H$37,"&lt;3")</f>
        <v>4</v>
      </c>
      <c r="M33" s="222"/>
      <c r="N33" s="259"/>
      <c r="O33" s="111"/>
    </row>
    <row r="34" spans="1:15" ht="18.75" customHeight="1" x14ac:dyDescent="0.25">
      <c r="A34" s="146" t="s">
        <v>132</v>
      </c>
      <c r="B34" s="98"/>
      <c r="C34" s="39"/>
      <c r="D34" s="39"/>
      <c r="E34" s="85"/>
      <c r="F34" s="314"/>
      <c r="G34" s="414"/>
      <c r="H34" s="195">
        <v>0</v>
      </c>
      <c r="I34" s="202">
        <f t="shared" si="2"/>
        <v>0</v>
      </c>
      <c r="J34" s="195">
        <f t="shared" si="3"/>
        <v>1</v>
      </c>
      <c r="K34" s="194"/>
      <c r="L34" s="193">
        <f>COUNTIF(H35:$H$37,"&lt;3")</f>
        <v>3</v>
      </c>
      <c r="M34" s="222"/>
      <c r="N34" s="259"/>
      <c r="O34" s="111"/>
    </row>
    <row r="35" spans="1:15" ht="20.100000000000001" customHeight="1" x14ac:dyDescent="0.25">
      <c r="A35" s="146" t="s">
        <v>133</v>
      </c>
      <c r="B35" s="98"/>
      <c r="C35" s="39"/>
      <c r="D35" s="39"/>
      <c r="E35" s="85"/>
      <c r="F35" s="314"/>
      <c r="G35" s="414"/>
      <c r="H35" s="195">
        <v>0</v>
      </c>
      <c r="I35" s="202">
        <f t="shared" si="2"/>
        <v>0</v>
      </c>
      <c r="J35" s="195">
        <f t="shared" si="3"/>
        <v>1</v>
      </c>
      <c r="K35" s="194"/>
      <c r="L35" s="193">
        <f>COUNTIF(H36:$H$37,"&lt;3")</f>
        <v>2</v>
      </c>
      <c r="M35" s="222"/>
      <c r="N35" s="259"/>
      <c r="O35" s="111"/>
    </row>
    <row r="36" spans="1:15" ht="20.100000000000001" customHeight="1" x14ac:dyDescent="0.25">
      <c r="A36" s="146" t="s">
        <v>41</v>
      </c>
      <c r="B36" s="86"/>
      <c r="C36" s="39"/>
      <c r="D36" s="39"/>
      <c r="E36" s="85"/>
      <c r="F36" s="314"/>
      <c r="G36" s="414"/>
      <c r="H36" s="195">
        <v>0</v>
      </c>
      <c r="I36" s="202">
        <f t="shared" si="2"/>
        <v>0</v>
      </c>
      <c r="J36" s="195">
        <f t="shared" si="3"/>
        <v>1</v>
      </c>
      <c r="K36" s="194"/>
      <c r="L36" s="193">
        <f>COUNTIF(H37:$H$37,"&lt;3")</f>
        <v>1</v>
      </c>
      <c r="M36" s="222"/>
      <c r="N36" s="259"/>
      <c r="O36" s="111"/>
    </row>
    <row r="37" spans="1:15" ht="19.5" customHeight="1" x14ac:dyDescent="0.25">
      <c r="A37" s="148" t="s">
        <v>42</v>
      </c>
      <c r="B37" s="11"/>
      <c r="C37" s="30"/>
      <c r="D37" s="30"/>
      <c r="E37" s="149"/>
      <c r="F37" s="315"/>
      <c r="G37" s="420"/>
      <c r="H37" s="195">
        <v>0</v>
      </c>
      <c r="I37" s="202">
        <f t="shared" si="2"/>
        <v>0</v>
      </c>
      <c r="J37" s="195">
        <f t="shared" si="3"/>
        <v>1</v>
      </c>
      <c r="K37" s="196"/>
      <c r="L37" s="193">
        <v>0</v>
      </c>
      <c r="M37" s="222"/>
      <c r="N37" s="259"/>
      <c r="O37" s="111"/>
    </row>
    <row r="38" spans="1:15" ht="19.5" customHeight="1" x14ac:dyDescent="0.25">
      <c r="A38" s="358" t="s">
        <v>325</v>
      </c>
      <c r="B38" s="18"/>
      <c r="C38" s="18"/>
      <c r="D38" s="18"/>
      <c r="E38" s="11"/>
      <c r="F38" s="430" t="s">
        <v>177</v>
      </c>
      <c r="G38" s="432"/>
      <c r="H38" s="203">
        <v>0</v>
      </c>
      <c r="I38" s="204">
        <f>IF(OR(H16=2,H16=3),"NA",IF(H38=1,1,0))</f>
        <v>0</v>
      </c>
      <c r="J38" s="203">
        <f>IF(I38="NA",0,IF(H38=0,1,0))</f>
        <v>1</v>
      </c>
      <c r="K38" s="193">
        <f>I38</f>
        <v>0</v>
      </c>
      <c r="L38" s="193"/>
      <c r="M38" s="401" t="s">
        <v>287</v>
      </c>
      <c r="N38" s="401" t="s">
        <v>303</v>
      </c>
      <c r="O38" s="111"/>
    </row>
    <row r="39" spans="1:15" ht="19.5" customHeight="1" x14ac:dyDescent="0.25">
      <c r="A39" s="360"/>
      <c r="B39" s="83"/>
      <c r="C39" s="83"/>
      <c r="D39" s="83"/>
      <c r="E39" s="82"/>
      <c r="F39" s="431"/>
      <c r="G39" s="433"/>
      <c r="H39" s="205"/>
      <c r="I39" s="206"/>
      <c r="J39" s="206"/>
      <c r="K39" s="196"/>
      <c r="L39" s="262"/>
      <c r="M39" s="402"/>
      <c r="N39" s="402"/>
      <c r="O39" s="111"/>
    </row>
    <row r="40" spans="1:15" ht="19.5" customHeight="1" x14ac:dyDescent="0.25">
      <c r="A40" s="411" t="s">
        <v>407</v>
      </c>
      <c r="B40" s="133"/>
      <c r="C40" s="133"/>
      <c r="D40" s="133"/>
      <c r="E40" s="134"/>
      <c r="F40" s="317"/>
      <c r="G40" s="413"/>
      <c r="H40" s="207">
        <v>0</v>
      </c>
      <c r="I40" s="208">
        <f>IF(H40=1,1,0)</f>
        <v>0</v>
      </c>
      <c r="J40" s="207">
        <f>IF(I40="NA",0,IF(H40=0,1,0))</f>
        <v>1</v>
      </c>
      <c r="K40" s="194">
        <f>H40</f>
        <v>0</v>
      </c>
      <c r="L40" s="262"/>
      <c r="M40" s="401" t="s">
        <v>287</v>
      </c>
      <c r="N40" s="401" t="s">
        <v>277</v>
      </c>
      <c r="O40" s="111"/>
    </row>
    <row r="41" spans="1:15" ht="19.5" customHeight="1" x14ac:dyDescent="0.25">
      <c r="A41" s="412"/>
      <c r="B41" s="133"/>
      <c r="C41" s="133"/>
      <c r="D41" s="133"/>
      <c r="E41" s="134"/>
      <c r="F41" s="317"/>
      <c r="G41" s="414"/>
      <c r="H41" s="203"/>
      <c r="I41" s="204"/>
      <c r="J41" s="204"/>
      <c r="K41" s="194"/>
      <c r="L41" s="262"/>
      <c r="M41" s="403"/>
      <c r="N41" s="403"/>
      <c r="O41" s="111"/>
    </row>
    <row r="42" spans="1:15" ht="19.5" customHeight="1" x14ac:dyDescent="0.25">
      <c r="A42" s="412"/>
      <c r="B42" s="133"/>
      <c r="C42" s="133"/>
      <c r="D42" s="133"/>
      <c r="E42" s="134"/>
      <c r="F42" s="317"/>
      <c r="G42" s="414"/>
      <c r="H42" s="203"/>
      <c r="I42" s="204"/>
      <c r="J42" s="204"/>
      <c r="K42" s="194"/>
      <c r="L42" s="262"/>
      <c r="M42" s="403"/>
      <c r="N42" s="403"/>
      <c r="O42" s="111"/>
    </row>
    <row r="43" spans="1:15" ht="19.5" customHeight="1" x14ac:dyDescent="0.25">
      <c r="A43" s="412"/>
      <c r="B43" s="133"/>
      <c r="C43" s="133"/>
      <c r="D43" s="133"/>
      <c r="E43" s="134"/>
      <c r="F43" s="317"/>
      <c r="G43" s="414"/>
      <c r="H43" s="205"/>
      <c r="I43" s="209"/>
      <c r="J43" s="209"/>
      <c r="K43" s="194"/>
      <c r="L43" s="262"/>
      <c r="M43" s="402"/>
      <c r="N43" s="402"/>
      <c r="O43" s="111"/>
    </row>
    <row r="44" spans="1:15" ht="20.100000000000001" customHeight="1" x14ac:dyDescent="0.25">
      <c r="A44" s="359" t="s">
        <v>179</v>
      </c>
      <c r="B44" s="80"/>
      <c r="C44" s="80"/>
      <c r="D44" s="80"/>
      <c r="E44" s="80"/>
      <c r="F44" s="398" t="s">
        <v>161</v>
      </c>
      <c r="G44" s="421"/>
      <c r="H44" s="203">
        <v>0</v>
      </c>
      <c r="I44" s="204">
        <f>IF(H44=1,1,0)</f>
        <v>0</v>
      </c>
      <c r="J44" s="203">
        <f>IF(I44="NA",0,IF(H44=0,1,0))</f>
        <v>1</v>
      </c>
      <c r="K44" s="193">
        <f>AVERAGE(I44,I48)</f>
        <v>0</v>
      </c>
      <c r="L44" s="193"/>
      <c r="M44" s="404" t="s">
        <v>287</v>
      </c>
      <c r="N44" s="407" t="str">
        <f>IF(H44=2,"Results indicate this facility does not have protcols/guidelines for delivering integrated FP/HIV services.","Results indicate protocols/guidelines for delivering integrated FP/HIV services are available but outdated.")</f>
        <v>Results indicate protocols/guidelines for delivering integrated FP/HIV services are available but outdated.</v>
      </c>
      <c r="O44" s="111"/>
    </row>
    <row r="45" spans="1:15" ht="20.100000000000001" customHeight="1" x14ac:dyDescent="0.25">
      <c r="A45" s="359"/>
      <c r="B45" s="80"/>
      <c r="C45" s="80"/>
      <c r="D45" s="80"/>
      <c r="E45" s="80"/>
      <c r="F45" s="399"/>
      <c r="G45" s="422"/>
      <c r="H45" s="203"/>
      <c r="I45" s="204"/>
      <c r="J45" s="204"/>
      <c r="K45" s="194"/>
      <c r="L45" s="194"/>
      <c r="M45" s="405"/>
      <c r="N45" s="407"/>
      <c r="O45" s="111"/>
    </row>
    <row r="46" spans="1:15" ht="20.100000000000001" customHeight="1" x14ac:dyDescent="0.25">
      <c r="A46" s="359"/>
      <c r="B46" s="80"/>
      <c r="C46" s="80"/>
      <c r="D46" s="80"/>
      <c r="E46" s="80"/>
      <c r="F46" s="399"/>
      <c r="G46" s="422"/>
      <c r="H46" s="203"/>
      <c r="I46" s="204"/>
      <c r="J46" s="204"/>
      <c r="K46" s="194"/>
      <c r="L46" s="194"/>
      <c r="M46" s="405"/>
      <c r="N46" s="407"/>
      <c r="O46" s="111"/>
    </row>
    <row r="47" spans="1:15" ht="48" customHeight="1" x14ac:dyDescent="0.25">
      <c r="A47" s="359"/>
      <c r="B47" s="83"/>
      <c r="C47" s="83"/>
      <c r="D47" s="83"/>
      <c r="E47" s="83"/>
      <c r="F47" s="415"/>
      <c r="G47" s="423"/>
      <c r="H47" s="205"/>
      <c r="I47" s="209"/>
      <c r="J47" s="209"/>
      <c r="K47" s="220"/>
      <c r="L47" s="220"/>
      <c r="M47" s="406"/>
      <c r="N47" s="407"/>
      <c r="O47" s="111"/>
    </row>
    <row r="48" spans="1:15" ht="20.100000000000001" customHeight="1" x14ac:dyDescent="0.25">
      <c r="A48" s="359" t="s">
        <v>153</v>
      </c>
      <c r="B48" s="18"/>
      <c r="C48" s="18"/>
      <c r="D48" s="18"/>
      <c r="E48" s="18"/>
      <c r="F48" s="398" t="str">
        <f>IF(H44=2,"Not Applicable","")</f>
        <v/>
      </c>
      <c r="G48" s="421"/>
      <c r="H48" s="207">
        <v>0</v>
      </c>
      <c r="I48" s="208">
        <f>IF(H44=2,"NA",IF(H48=1,1,0))</f>
        <v>0</v>
      </c>
      <c r="J48" s="203">
        <f>IF(I48="NA",0,IF(H48=0,1,0))</f>
        <v>1</v>
      </c>
      <c r="K48" s="193"/>
      <c r="L48" s="193"/>
      <c r="M48" s="224"/>
      <c r="N48" s="224"/>
      <c r="O48" s="111"/>
    </row>
    <row r="49" spans="1:27" ht="20.100000000000001" customHeight="1" x14ac:dyDescent="0.25">
      <c r="A49" s="412"/>
      <c r="B49" s="80"/>
      <c r="C49" s="80"/>
      <c r="D49" s="80"/>
      <c r="E49" s="80"/>
      <c r="F49" s="399"/>
      <c r="G49" s="422"/>
      <c r="H49" s="203"/>
      <c r="I49" s="204"/>
      <c r="J49" s="204"/>
      <c r="K49" s="196"/>
      <c r="L49" s="196"/>
      <c r="M49" s="223"/>
      <c r="N49" s="223"/>
      <c r="O49" s="111"/>
    </row>
    <row r="50" spans="1:27" ht="21.95" customHeight="1" x14ac:dyDescent="0.25">
      <c r="A50" s="358" t="s">
        <v>154</v>
      </c>
      <c r="B50" s="132"/>
      <c r="C50" s="132"/>
      <c r="D50" s="132"/>
      <c r="E50" s="132"/>
      <c r="F50" s="398" t="s">
        <v>288</v>
      </c>
      <c r="G50" s="413"/>
      <c r="H50" s="207">
        <v>0</v>
      </c>
      <c r="I50" s="208">
        <f>IF(H50=1,1,0)</f>
        <v>0</v>
      </c>
      <c r="J50" s="207">
        <f>IF(I50="NA",0,IF(H50=0,1,0))</f>
        <v>1</v>
      </c>
      <c r="K50" s="193">
        <f>AVERAGE(I50:I52)</f>
        <v>0</v>
      </c>
      <c r="L50" s="194"/>
      <c r="M50" s="396" t="s">
        <v>287</v>
      </c>
      <c r="N50" s="396" t="str">
        <f>IF(H50=2,"Results indicate data on FP services provided to HIV clients are not being captured at this facility.","Results indicate data on FP services provided to HIV clients are being captured, but they do not break down patients by FP method.")</f>
        <v>Results indicate data on FP services provided to HIV clients are being captured, but they do not break down patients by FP method.</v>
      </c>
      <c r="O50" s="1"/>
      <c r="P50" s="1"/>
      <c r="Y50" s="110"/>
      <c r="Z50" s="110"/>
      <c r="AA50" s="110"/>
    </row>
    <row r="51" spans="1:27" ht="24.75" customHeight="1" x14ac:dyDescent="0.25">
      <c r="A51" s="360"/>
      <c r="B51" s="135"/>
      <c r="C51" s="135"/>
      <c r="D51" s="135"/>
      <c r="E51" s="135"/>
      <c r="F51" s="415"/>
      <c r="G51" s="420"/>
      <c r="H51" s="205"/>
      <c r="I51" s="212"/>
      <c r="J51" s="212"/>
      <c r="K51" s="196"/>
      <c r="L51" s="194"/>
      <c r="M51" s="397"/>
      <c r="N51" s="397"/>
      <c r="O51" s="1"/>
      <c r="P51" s="1"/>
      <c r="Y51" s="110"/>
      <c r="Z51" s="110"/>
      <c r="AA51" s="110"/>
    </row>
    <row r="52" spans="1:27" ht="21.95" customHeight="1" x14ac:dyDescent="0.25">
      <c r="A52" s="416" t="s">
        <v>155</v>
      </c>
      <c r="B52" s="132"/>
      <c r="C52" s="132"/>
      <c r="D52" s="132"/>
      <c r="E52" s="132"/>
      <c r="F52" s="398" t="str">
        <f>IF(H50=2,"Not Applicable","")</f>
        <v/>
      </c>
      <c r="G52" s="413"/>
      <c r="H52" s="213">
        <v>0</v>
      </c>
      <c r="I52" s="204">
        <f>IF(H50=2,"NA",IF(H52=1,1,0))</f>
        <v>0</v>
      </c>
      <c r="J52" s="203">
        <f>IF(I52="NA",0,IF(H52=0,1,0))</f>
        <v>1</v>
      </c>
      <c r="K52" s="193"/>
      <c r="L52" s="193"/>
      <c r="M52" s="397"/>
      <c r="N52" s="397"/>
      <c r="O52" s="1"/>
      <c r="P52" s="1"/>
      <c r="Q52" s="1"/>
      <c r="Y52" s="110"/>
      <c r="Z52" s="110"/>
      <c r="AA52" s="110"/>
    </row>
    <row r="53" spans="1:27" ht="21.95" customHeight="1" x14ac:dyDescent="0.25">
      <c r="A53" s="417"/>
      <c r="B53" s="133"/>
      <c r="C53" s="133"/>
      <c r="D53" s="133"/>
      <c r="E53" s="133"/>
      <c r="F53" s="399"/>
      <c r="G53" s="414"/>
      <c r="H53" s="214"/>
      <c r="I53" s="215"/>
      <c r="J53" s="215"/>
      <c r="K53" s="196"/>
      <c r="L53" s="196"/>
      <c r="M53" s="400"/>
      <c r="N53" s="397"/>
      <c r="O53" s="1"/>
      <c r="P53" s="1"/>
      <c r="Q53" s="1"/>
      <c r="Y53" s="110"/>
      <c r="Z53" s="110"/>
      <c r="AA53" s="110"/>
    </row>
    <row r="54" spans="1:27" ht="21.95" customHeight="1" x14ac:dyDescent="0.25">
      <c r="A54" s="416" t="s">
        <v>180</v>
      </c>
      <c r="B54" s="133"/>
      <c r="C54" s="133"/>
      <c r="D54" s="133"/>
      <c r="E54" s="133"/>
      <c r="F54" s="418"/>
      <c r="G54" s="413"/>
      <c r="H54" s="216">
        <v>0</v>
      </c>
      <c r="I54" s="198">
        <f>IF(H54=2,1,0)</f>
        <v>0</v>
      </c>
      <c r="J54" s="210">
        <f>IF(I54="NA",0,IF(H54=0,1,0))</f>
        <v>1</v>
      </c>
      <c r="K54" s="211">
        <f>I54</f>
        <v>0</v>
      </c>
      <c r="L54" s="211"/>
      <c r="M54" s="396" t="s">
        <v>287</v>
      </c>
      <c r="N54" s="396" t="s">
        <v>278</v>
      </c>
      <c r="O54" s="1"/>
      <c r="P54" s="1"/>
      <c r="Q54" s="1"/>
      <c r="Y54" s="110"/>
      <c r="Z54" s="110"/>
      <c r="AA54" s="110"/>
    </row>
    <row r="55" spans="1:27" ht="24.75" customHeight="1" x14ac:dyDescent="0.25">
      <c r="A55" s="417"/>
      <c r="B55" s="133"/>
      <c r="C55" s="133"/>
      <c r="D55" s="133"/>
      <c r="E55" s="133"/>
      <c r="F55" s="419"/>
      <c r="G55" s="420"/>
      <c r="H55" s="217"/>
      <c r="I55" s="218"/>
      <c r="J55" s="212"/>
      <c r="K55" s="219"/>
      <c r="L55" s="219"/>
      <c r="M55" s="400"/>
      <c r="N55" s="400"/>
      <c r="O55" s="1"/>
      <c r="P55" s="1"/>
      <c r="Q55" s="1"/>
      <c r="Y55" s="110"/>
      <c r="Z55" s="110"/>
      <c r="AA55" s="110"/>
    </row>
    <row r="56" spans="1:27" ht="20.100000000000001" customHeight="1" x14ac:dyDescent="0.25">
      <c r="A56" s="380" t="str">
        <f>IF(J56&gt;0,"NOTE: ONE OR MORE QUESTIONS IS NOT ANSWERED","")</f>
        <v>NOTE: ONE OR MORE QUESTIONS IS NOT ANSWERED</v>
      </c>
      <c r="B56" s="381"/>
      <c r="C56" s="381"/>
      <c r="D56" s="381"/>
      <c r="E56" s="381"/>
      <c r="F56" s="381"/>
      <c r="G56" s="382"/>
      <c r="H56" s="375" t="s">
        <v>171</v>
      </c>
      <c r="I56" s="376"/>
      <c r="J56" s="221">
        <f>SUM(J8:J54)</f>
        <v>35</v>
      </c>
      <c r="K56" s="390"/>
      <c r="L56" s="391"/>
      <c r="M56" s="391"/>
      <c r="N56" s="392"/>
      <c r="O56" s="1"/>
      <c r="P56" s="1"/>
    </row>
    <row r="57" spans="1:27" s="1" customFormat="1" ht="20.100000000000001" customHeight="1" x14ac:dyDescent="0.25">
      <c r="A57" s="68"/>
      <c r="B57" s="69"/>
      <c r="C57" s="69"/>
      <c r="D57" s="69"/>
      <c r="E57" s="70" t="s">
        <v>65</v>
      </c>
      <c r="F57" s="70"/>
      <c r="G57" s="244">
        <f>I57</f>
        <v>0</v>
      </c>
      <c r="H57" s="169" t="s">
        <v>65</v>
      </c>
      <c r="I57" s="61">
        <f>IFERROR(AVERAGE(I8:I54),0)</f>
        <v>0</v>
      </c>
      <c r="J57" s="94"/>
      <c r="K57" s="393"/>
      <c r="L57" s="394"/>
      <c r="M57" s="394"/>
      <c r="N57" s="395"/>
      <c r="O57" s="111"/>
      <c r="P57" s="110"/>
      <c r="Q57" s="110"/>
      <c r="R57" s="110"/>
      <c r="S57" s="110"/>
      <c r="T57" s="110"/>
      <c r="U57" s="110"/>
      <c r="V57" s="110"/>
      <c r="W57" s="110"/>
      <c r="X57" s="110"/>
    </row>
    <row r="58" spans="1:27" s="1" customFormat="1" x14ac:dyDescent="0.25">
      <c r="G58" s="36"/>
      <c r="H58" s="29"/>
      <c r="I58" s="29"/>
      <c r="J58" s="29"/>
      <c r="K58" s="110"/>
      <c r="L58" s="110"/>
      <c r="M58" s="225"/>
      <c r="N58" s="110"/>
      <c r="O58" s="110"/>
      <c r="P58" s="110"/>
      <c r="Q58" s="110"/>
      <c r="R58" s="110"/>
      <c r="S58" s="110"/>
      <c r="T58" s="110"/>
      <c r="U58" s="110"/>
      <c r="V58" s="110"/>
      <c r="W58" s="110"/>
      <c r="X58" s="110"/>
    </row>
    <row r="59" spans="1:27" s="1" customFormat="1" x14ac:dyDescent="0.25">
      <c r="G59" s="36"/>
      <c r="H59" s="29"/>
      <c r="I59" s="29"/>
      <c r="J59" s="29"/>
      <c r="K59" s="110"/>
      <c r="L59" s="110"/>
      <c r="M59" s="225"/>
      <c r="N59" s="110"/>
      <c r="O59" s="110"/>
      <c r="P59" s="110"/>
      <c r="Q59" s="110"/>
      <c r="R59" s="110"/>
      <c r="S59" s="110"/>
      <c r="T59" s="110"/>
      <c r="U59" s="110"/>
      <c r="V59" s="110"/>
      <c r="W59" s="110"/>
      <c r="X59" s="110"/>
    </row>
    <row r="60" spans="1:27" s="1" customFormat="1" x14ac:dyDescent="0.25">
      <c r="G60" s="36"/>
      <c r="H60" s="29"/>
      <c r="I60" s="29"/>
      <c r="J60" s="29"/>
      <c r="K60" s="110"/>
      <c r="L60" s="110"/>
      <c r="M60" s="225"/>
      <c r="N60" s="110"/>
      <c r="O60" s="110"/>
      <c r="P60" s="110"/>
      <c r="Q60" s="110"/>
      <c r="R60" s="110"/>
      <c r="S60" s="110"/>
      <c r="T60" s="110"/>
      <c r="U60" s="110"/>
      <c r="V60" s="110"/>
      <c r="W60" s="110"/>
      <c r="X60" s="110"/>
    </row>
    <row r="61" spans="1:27" s="1" customFormat="1" x14ac:dyDescent="0.25">
      <c r="G61" s="36"/>
      <c r="H61" s="29"/>
      <c r="I61" s="29"/>
      <c r="J61" s="29"/>
      <c r="K61" s="110"/>
      <c r="L61" s="110"/>
      <c r="M61" s="225"/>
      <c r="N61" s="110"/>
      <c r="O61" s="110"/>
      <c r="P61" s="110"/>
      <c r="Q61" s="110"/>
      <c r="R61" s="110"/>
      <c r="S61" s="110"/>
      <c r="T61" s="110"/>
      <c r="U61" s="110"/>
      <c r="V61" s="110"/>
      <c r="W61" s="110"/>
      <c r="X61" s="110"/>
    </row>
    <row r="62" spans="1:27" s="1" customFormat="1" x14ac:dyDescent="0.25">
      <c r="G62" s="36"/>
      <c r="H62" s="29"/>
      <c r="I62" s="29"/>
      <c r="J62" s="29"/>
      <c r="K62" s="110"/>
      <c r="L62" s="110"/>
      <c r="M62" s="225"/>
      <c r="N62" s="110"/>
      <c r="O62" s="110"/>
      <c r="P62" s="110"/>
      <c r="Q62" s="110"/>
      <c r="R62" s="110"/>
      <c r="S62" s="110"/>
      <c r="T62" s="110"/>
      <c r="U62" s="110"/>
      <c r="V62" s="110"/>
      <c r="W62" s="110"/>
      <c r="X62" s="110"/>
    </row>
    <row r="63" spans="1:27" s="1" customFormat="1" x14ac:dyDescent="0.25">
      <c r="G63" s="36"/>
      <c r="H63" s="29"/>
      <c r="I63" s="29"/>
      <c r="J63" s="29"/>
      <c r="K63" s="110"/>
      <c r="L63" s="110"/>
      <c r="M63" s="225"/>
      <c r="N63" s="110"/>
      <c r="O63" s="110"/>
      <c r="P63" s="110"/>
      <c r="Q63" s="110"/>
      <c r="R63" s="110"/>
      <c r="S63" s="110"/>
      <c r="T63" s="110"/>
      <c r="U63" s="110"/>
      <c r="V63" s="110"/>
      <c r="W63" s="110"/>
      <c r="X63" s="110"/>
    </row>
    <row r="64" spans="1:27" s="1" customFormat="1" x14ac:dyDescent="0.25">
      <c r="G64" s="36"/>
      <c r="H64" s="29"/>
      <c r="I64" s="29"/>
      <c r="J64" s="29"/>
      <c r="K64" s="110"/>
      <c r="L64" s="110"/>
      <c r="M64" s="225"/>
      <c r="N64" s="110"/>
      <c r="O64" s="110"/>
      <c r="P64" s="110"/>
      <c r="Q64" s="110"/>
      <c r="R64" s="110"/>
      <c r="S64" s="110"/>
      <c r="T64" s="110"/>
      <c r="U64" s="110"/>
      <c r="V64" s="110"/>
      <c r="W64" s="110"/>
      <c r="X64" s="110"/>
    </row>
    <row r="65" spans="7:24" s="1" customFormat="1" x14ac:dyDescent="0.25">
      <c r="G65" s="36"/>
      <c r="H65" s="29"/>
      <c r="I65" s="29"/>
      <c r="J65" s="29"/>
      <c r="K65" s="110"/>
      <c r="L65" s="110"/>
      <c r="M65" s="225"/>
      <c r="N65" s="110"/>
      <c r="O65" s="110"/>
      <c r="P65" s="110"/>
      <c r="Q65" s="110"/>
      <c r="R65" s="110"/>
      <c r="S65" s="110"/>
      <c r="T65" s="110"/>
      <c r="U65" s="110"/>
      <c r="V65" s="110"/>
      <c r="W65" s="110"/>
      <c r="X65" s="110"/>
    </row>
    <row r="66" spans="7:24" s="1" customFormat="1" x14ac:dyDescent="0.25">
      <c r="G66" s="36"/>
      <c r="H66" s="29"/>
      <c r="I66" s="29"/>
      <c r="J66" s="29"/>
      <c r="K66" s="110"/>
      <c r="L66" s="110"/>
      <c r="M66" s="225"/>
      <c r="N66" s="110"/>
      <c r="O66" s="110"/>
      <c r="P66" s="110"/>
      <c r="Q66" s="110"/>
      <c r="R66" s="110"/>
      <c r="S66" s="110"/>
      <c r="T66" s="110"/>
      <c r="U66" s="110"/>
      <c r="V66" s="110"/>
      <c r="W66" s="110"/>
      <c r="X66" s="110"/>
    </row>
    <row r="67" spans="7:24" s="1" customFormat="1" x14ac:dyDescent="0.25">
      <c r="G67" s="36"/>
      <c r="H67" s="29"/>
      <c r="I67" s="29"/>
      <c r="J67" s="29"/>
      <c r="K67" s="110"/>
      <c r="L67" s="110"/>
      <c r="M67" s="225"/>
      <c r="N67" s="110"/>
      <c r="O67" s="110"/>
      <c r="P67" s="110"/>
      <c r="Q67" s="110"/>
      <c r="R67" s="110"/>
      <c r="S67" s="110"/>
      <c r="T67" s="110"/>
      <c r="U67" s="110"/>
      <c r="V67" s="110"/>
      <c r="W67" s="110"/>
      <c r="X67" s="110"/>
    </row>
    <row r="68" spans="7:24" s="1" customFormat="1" x14ac:dyDescent="0.25">
      <c r="G68" s="36"/>
      <c r="H68" s="29"/>
      <c r="I68" s="29"/>
      <c r="J68" s="29"/>
      <c r="K68" s="110"/>
      <c r="L68" s="110"/>
      <c r="M68" s="225"/>
      <c r="N68" s="110"/>
      <c r="O68" s="110"/>
      <c r="P68" s="110"/>
      <c r="Q68" s="110"/>
      <c r="R68" s="110"/>
      <c r="S68" s="110"/>
      <c r="T68" s="110"/>
      <c r="U68" s="110"/>
      <c r="V68" s="110"/>
      <c r="W68" s="110"/>
      <c r="X68" s="110"/>
    </row>
    <row r="69" spans="7:24" s="1" customFormat="1" x14ac:dyDescent="0.25">
      <c r="G69" s="36"/>
      <c r="H69" s="29"/>
      <c r="I69" s="29"/>
      <c r="J69" s="29"/>
      <c r="K69" s="110"/>
      <c r="L69" s="110"/>
      <c r="M69" s="225"/>
      <c r="N69" s="110"/>
      <c r="O69" s="110"/>
      <c r="P69" s="110"/>
      <c r="Q69" s="110"/>
      <c r="R69" s="110"/>
      <c r="S69" s="110"/>
      <c r="T69" s="110"/>
      <c r="U69" s="110"/>
      <c r="V69" s="110"/>
      <c r="W69" s="110"/>
      <c r="X69" s="110"/>
    </row>
    <row r="70" spans="7:24" s="1" customFormat="1" x14ac:dyDescent="0.25">
      <c r="G70" s="36"/>
      <c r="H70" s="29"/>
      <c r="I70" s="29"/>
      <c r="J70" s="29"/>
      <c r="K70" s="110"/>
      <c r="L70" s="110"/>
      <c r="M70" s="225"/>
      <c r="N70" s="110"/>
      <c r="O70" s="110"/>
      <c r="P70" s="110"/>
      <c r="Q70" s="110"/>
      <c r="R70" s="110"/>
      <c r="S70" s="110"/>
      <c r="T70" s="110"/>
      <c r="U70" s="110"/>
      <c r="V70" s="110"/>
      <c r="W70" s="110"/>
      <c r="X70" s="110"/>
    </row>
    <row r="71" spans="7:24" s="1" customFormat="1" x14ac:dyDescent="0.25">
      <c r="G71" s="36"/>
      <c r="H71" s="29"/>
      <c r="I71" s="29"/>
      <c r="J71" s="29"/>
      <c r="K71" s="110"/>
      <c r="L71" s="110"/>
      <c r="M71" s="225"/>
      <c r="N71" s="110"/>
      <c r="O71" s="110"/>
      <c r="P71" s="110"/>
      <c r="Q71" s="110"/>
      <c r="R71" s="110"/>
      <c r="S71" s="110"/>
      <c r="T71" s="110"/>
      <c r="U71" s="110"/>
      <c r="V71" s="110"/>
      <c r="W71" s="110"/>
      <c r="X71" s="110"/>
    </row>
    <row r="72" spans="7:24" s="1" customFormat="1" x14ac:dyDescent="0.25">
      <c r="G72" s="36"/>
      <c r="H72" s="29"/>
      <c r="I72" s="29"/>
      <c r="J72" s="29"/>
      <c r="K72" s="110"/>
      <c r="L72" s="110"/>
      <c r="M72" s="225"/>
      <c r="N72" s="110"/>
      <c r="O72" s="110"/>
      <c r="P72" s="110"/>
      <c r="Q72" s="110"/>
      <c r="R72" s="110"/>
      <c r="S72" s="110"/>
      <c r="T72" s="110"/>
      <c r="U72" s="110"/>
      <c r="V72" s="110"/>
      <c r="W72" s="110"/>
      <c r="X72" s="110"/>
    </row>
    <row r="73" spans="7:24" s="1" customFormat="1" x14ac:dyDescent="0.25">
      <c r="G73" s="36"/>
      <c r="H73" s="29"/>
      <c r="I73" s="29"/>
      <c r="J73" s="29"/>
      <c r="K73" s="110"/>
      <c r="L73" s="110"/>
      <c r="M73" s="225"/>
      <c r="N73" s="110"/>
      <c r="O73" s="110"/>
      <c r="P73" s="110"/>
      <c r="Q73" s="110"/>
      <c r="R73" s="110"/>
      <c r="S73" s="110"/>
      <c r="T73" s="110"/>
      <c r="U73" s="110"/>
      <c r="V73" s="110"/>
      <c r="W73" s="110"/>
      <c r="X73" s="110"/>
    </row>
    <row r="74" spans="7:24" s="1" customFormat="1" x14ac:dyDescent="0.25">
      <c r="G74" s="36"/>
      <c r="H74" s="29"/>
      <c r="I74" s="29"/>
      <c r="J74" s="29"/>
      <c r="K74" s="110"/>
      <c r="L74" s="110"/>
      <c r="M74" s="225"/>
      <c r="N74" s="110"/>
      <c r="O74" s="110"/>
      <c r="P74" s="110"/>
      <c r="Q74" s="110"/>
      <c r="R74" s="110"/>
      <c r="S74" s="110"/>
      <c r="T74" s="110"/>
      <c r="U74" s="110"/>
      <c r="V74" s="110"/>
      <c r="W74" s="110"/>
      <c r="X74" s="110"/>
    </row>
    <row r="75" spans="7:24" s="1" customFormat="1" x14ac:dyDescent="0.25">
      <c r="G75" s="36"/>
      <c r="H75" s="29"/>
      <c r="I75" s="29"/>
      <c r="J75" s="29"/>
      <c r="K75" s="110"/>
      <c r="L75" s="110"/>
      <c r="M75" s="225"/>
      <c r="N75" s="110"/>
      <c r="O75" s="110"/>
      <c r="P75" s="110"/>
      <c r="Q75" s="110"/>
      <c r="R75" s="110"/>
      <c r="S75" s="110"/>
      <c r="T75" s="110"/>
      <c r="U75" s="110"/>
      <c r="V75" s="110"/>
      <c r="W75" s="110"/>
      <c r="X75" s="110"/>
    </row>
    <row r="76" spans="7:24" s="1" customFormat="1" x14ac:dyDescent="0.25">
      <c r="G76" s="36"/>
      <c r="H76" s="29"/>
      <c r="I76" s="29"/>
      <c r="J76" s="29"/>
      <c r="K76" s="110"/>
      <c r="L76" s="110"/>
      <c r="M76" s="225"/>
      <c r="N76" s="110"/>
      <c r="O76" s="110"/>
      <c r="P76" s="110"/>
      <c r="Q76" s="110"/>
      <c r="R76" s="110"/>
      <c r="S76" s="110"/>
      <c r="T76" s="110"/>
      <c r="U76" s="110"/>
      <c r="V76" s="110"/>
      <c r="W76" s="110"/>
      <c r="X76" s="110"/>
    </row>
    <row r="77" spans="7:24" s="1" customFormat="1" x14ac:dyDescent="0.25">
      <c r="G77" s="36"/>
      <c r="H77" s="29"/>
      <c r="I77" s="29"/>
      <c r="J77" s="29"/>
      <c r="K77" s="110"/>
      <c r="L77" s="110"/>
      <c r="M77" s="225"/>
      <c r="N77" s="110"/>
      <c r="O77" s="110"/>
      <c r="P77" s="110"/>
      <c r="Q77" s="110"/>
      <c r="R77" s="110"/>
      <c r="S77" s="110"/>
      <c r="T77" s="110"/>
      <c r="U77" s="110"/>
      <c r="V77" s="110"/>
      <c r="W77" s="110"/>
      <c r="X77" s="110"/>
    </row>
    <row r="78" spans="7:24" s="1" customFormat="1" x14ac:dyDescent="0.25">
      <c r="G78" s="36"/>
      <c r="H78" s="29"/>
      <c r="I78" s="29"/>
      <c r="J78" s="29"/>
      <c r="K78" s="110"/>
      <c r="L78" s="110"/>
      <c r="M78" s="225"/>
      <c r="N78" s="110"/>
      <c r="O78" s="110"/>
      <c r="P78" s="110"/>
      <c r="Q78" s="110"/>
      <c r="R78" s="110"/>
      <c r="S78" s="110"/>
      <c r="T78" s="110"/>
      <c r="U78" s="110"/>
      <c r="V78" s="110"/>
      <c r="W78" s="110"/>
      <c r="X78" s="110"/>
    </row>
    <row r="79" spans="7:24" s="1" customFormat="1" x14ac:dyDescent="0.25">
      <c r="G79" s="36"/>
      <c r="H79" s="29"/>
      <c r="I79" s="29"/>
      <c r="J79" s="29"/>
      <c r="K79" s="110"/>
      <c r="L79" s="110"/>
      <c r="M79" s="225"/>
      <c r="N79" s="110"/>
      <c r="O79" s="110"/>
      <c r="P79" s="110"/>
      <c r="Q79" s="110"/>
      <c r="R79" s="110"/>
      <c r="S79" s="110"/>
      <c r="T79" s="110"/>
      <c r="U79" s="110"/>
      <c r="V79" s="110"/>
      <c r="W79" s="110"/>
      <c r="X79" s="110"/>
    </row>
    <row r="80" spans="7:24" s="1" customFormat="1" x14ac:dyDescent="0.25">
      <c r="G80" s="36"/>
      <c r="H80" s="29"/>
      <c r="I80" s="29"/>
      <c r="J80" s="29"/>
      <c r="K80" s="110"/>
      <c r="L80" s="110"/>
      <c r="M80" s="225"/>
      <c r="N80" s="110"/>
      <c r="O80" s="110"/>
      <c r="P80" s="110"/>
      <c r="Q80" s="110"/>
      <c r="R80" s="110"/>
      <c r="S80" s="110"/>
      <c r="T80" s="110"/>
      <c r="U80" s="110"/>
      <c r="V80" s="110"/>
      <c r="W80" s="110"/>
      <c r="X80" s="110"/>
    </row>
    <row r="81" spans="7:24" s="1" customFormat="1" x14ac:dyDescent="0.25">
      <c r="G81" s="36"/>
      <c r="H81" s="29"/>
      <c r="I81" s="29"/>
      <c r="J81" s="29"/>
      <c r="K81" s="110"/>
      <c r="L81" s="110"/>
      <c r="M81" s="225"/>
      <c r="N81" s="110"/>
      <c r="O81" s="110"/>
      <c r="P81" s="110"/>
      <c r="Q81" s="110"/>
      <c r="R81" s="110"/>
      <c r="S81" s="110"/>
      <c r="T81" s="110"/>
      <c r="U81" s="110"/>
      <c r="V81" s="110"/>
      <c r="W81" s="110"/>
      <c r="X81" s="110"/>
    </row>
    <row r="82" spans="7:24" s="1" customFormat="1" x14ac:dyDescent="0.25">
      <c r="G82" s="36"/>
      <c r="H82" s="29"/>
      <c r="I82" s="29"/>
      <c r="J82" s="29"/>
      <c r="K82" s="110"/>
      <c r="L82" s="110"/>
      <c r="M82" s="225"/>
      <c r="N82" s="110"/>
      <c r="O82" s="110"/>
      <c r="P82" s="110"/>
      <c r="Q82" s="110"/>
      <c r="R82" s="110"/>
      <c r="S82" s="110"/>
      <c r="T82" s="110"/>
      <c r="U82" s="110"/>
      <c r="V82" s="110"/>
      <c r="W82" s="110"/>
      <c r="X82" s="110"/>
    </row>
    <row r="83" spans="7:24" s="1" customFormat="1" x14ac:dyDescent="0.25">
      <c r="G83" s="36"/>
      <c r="H83" s="29"/>
      <c r="I83" s="29"/>
      <c r="J83" s="29"/>
      <c r="K83" s="110"/>
      <c r="L83" s="110"/>
      <c r="M83" s="225"/>
      <c r="N83" s="110"/>
      <c r="O83" s="110"/>
      <c r="P83" s="110"/>
      <c r="Q83" s="110"/>
      <c r="R83" s="110"/>
      <c r="S83" s="110"/>
      <c r="T83" s="110"/>
      <c r="U83" s="110"/>
      <c r="V83" s="110"/>
      <c r="W83" s="110"/>
      <c r="X83" s="110"/>
    </row>
    <row r="84" spans="7:24" s="1" customFormat="1" x14ac:dyDescent="0.25">
      <c r="G84" s="36"/>
      <c r="H84" s="29"/>
      <c r="I84" s="29"/>
      <c r="J84" s="29"/>
      <c r="K84" s="110"/>
      <c r="L84" s="110"/>
      <c r="M84" s="225"/>
      <c r="N84" s="110"/>
      <c r="O84" s="110"/>
      <c r="P84" s="110"/>
      <c r="Q84" s="110"/>
      <c r="R84" s="110"/>
      <c r="S84" s="110"/>
      <c r="T84" s="110"/>
      <c r="U84" s="110"/>
      <c r="V84" s="110"/>
      <c r="W84" s="110"/>
      <c r="X84" s="110"/>
    </row>
    <row r="85" spans="7:24" s="1" customFormat="1" x14ac:dyDescent="0.25">
      <c r="G85" s="36"/>
      <c r="H85" s="29"/>
      <c r="I85" s="29"/>
      <c r="J85" s="29"/>
      <c r="K85" s="110"/>
      <c r="L85" s="110"/>
      <c r="M85" s="225"/>
      <c r="N85" s="110"/>
      <c r="O85" s="110"/>
      <c r="P85" s="110"/>
      <c r="Q85" s="110"/>
      <c r="R85" s="110"/>
      <c r="S85" s="110"/>
      <c r="T85" s="110"/>
      <c r="U85" s="110"/>
      <c r="V85" s="110"/>
      <c r="W85" s="110"/>
      <c r="X85" s="110"/>
    </row>
    <row r="86" spans="7:24" s="1" customFormat="1" x14ac:dyDescent="0.25">
      <c r="G86" s="36"/>
      <c r="H86" s="29"/>
      <c r="I86" s="29"/>
      <c r="J86" s="29"/>
      <c r="K86" s="110"/>
      <c r="L86" s="110"/>
      <c r="M86" s="225"/>
      <c r="N86" s="110"/>
      <c r="O86" s="110"/>
      <c r="P86" s="110"/>
      <c r="Q86" s="110"/>
      <c r="R86" s="110"/>
      <c r="S86" s="110"/>
      <c r="T86" s="110"/>
      <c r="U86" s="110"/>
      <c r="V86" s="110"/>
      <c r="W86" s="110"/>
      <c r="X86" s="110"/>
    </row>
    <row r="87" spans="7:24" s="1" customFormat="1" x14ac:dyDescent="0.25">
      <c r="G87" s="36"/>
      <c r="H87" s="29"/>
      <c r="I87" s="29"/>
      <c r="J87" s="29"/>
      <c r="K87" s="110"/>
      <c r="L87" s="110"/>
      <c r="M87" s="225"/>
      <c r="N87" s="110"/>
      <c r="O87" s="110"/>
      <c r="P87" s="110"/>
      <c r="Q87" s="110"/>
      <c r="R87" s="110"/>
      <c r="S87" s="110"/>
      <c r="T87" s="110"/>
      <c r="U87" s="110"/>
      <c r="V87" s="110"/>
      <c r="W87" s="110"/>
      <c r="X87" s="110"/>
    </row>
    <row r="88" spans="7:24" s="1" customFormat="1" x14ac:dyDescent="0.25">
      <c r="G88" s="36"/>
      <c r="H88" s="29"/>
      <c r="I88" s="29"/>
      <c r="J88" s="29"/>
      <c r="K88" s="110"/>
      <c r="L88" s="110"/>
      <c r="M88" s="225"/>
      <c r="N88" s="110"/>
      <c r="O88" s="110"/>
      <c r="P88" s="110"/>
      <c r="Q88" s="110"/>
      <c r="R88" s="110"/>
      <c r="S88" s="110"/>
      <c r="T88" s="110"/>
      <c r="U88" s="110"/>
      <c r="V88" s="110"/>
      <c r="W88" s="110"/>
      <c r="X88" s="110"/>
    </row>
    <row r="89" spans="7:24" s="1" customFormat="1" x14ac:dyDescent="0.25">
      <c r="G89" s="36"/>
      <c r="H89" s="29"/>
      <c r="I89" s="29"/>
      <c r="J89" s="29"/>
      <c r="K89" s="110"/>
      <c r="L89" s="110"/>
      <c r="M89" s="225"/>
      <c r="N89" s="110"/>
      <c r="O89" s="110"/>
      <c r="P89" s="110"/>
      <c r="Q89" s="110"/>
      <c r="R89" s="110"/>
      <c r="S89" s="110"/>
      <c r="T89" s="110"/>
      <c r="U89" s="110"/>
      <c r="V89" s="110"/>
      <c r="W89" s="110"/>
      <c r="X89" s="110"/>
    </row>
    <row r="90" spans="7:24" s="1" customFormat="1" x14ac:dyDescent="0.25">
      <c r="G90" s="36"/>
      <c r="H90" s="29"/>
      <c r="I90" s="29"/>
      <c r="J90" s="29"/>
      <c r="K90" s="110"/>
      <c r="L90" s="110"/>
      <c r="M90" s="225"/>
      <c r="N90" s="110"/>
      <c r="O90" s="110"/>
      <c r="P90" s="110"/>
      <c r="Q90" s="110"/>
      <c r="R90" s="110"/>
      <c r="S90" s="110"/>
      <c r="T90" s="110"/>
      <c r="U90" s="110"/>
      <c r="V90" s="110"/>
      <c r="W90" s="110"/>
      <c r="X90" s="110"/>
    </row>
    <row r="91" spans="7:24" s="1" customFormat="1" x14ac:dyDescent="0.25">
      <c r="G91" s="36"/>
      <c r="H91" s="29"/>
      <c r="I91" s="29"/>
      <c r="J91" s="29"/>
      <c r="K91" s="110"/>
      <c r="L91" s="110"/>
      <c r="M91" s="225"/>
      <c r="N91" s="110"/>
      <c r="O91" s="110"/>
      <c r="P91" s="110"/>
      <c r="Q91" s="110"/>
      <c r="R91" s="110"/>
      <c r="S91" s="110"/>
      <c r="T91" s="110"/>
      <c r="U91" s="110"/>
      <c r="V91" s="110"/>
      <c r="W91" s="110"/>
      <c r="X91" s="110"/>
    </row>
    <row r="92" spans="7:24" s="1" customFormat="1" x14ac:dyDescent="0.25">
      <c r="G92" s="36"/>
      <c r="H92" s="29"/>
      <c r="I92" s="29"/>
      <c r="J92" s="29"/>
      <c r="K92" s="110"/>
      <c r="L92" s="110"/>
      <c r="M92" s="225"/>
      <c r="N92" s="110"/>
      <c r="O92" s="110"/>
      <c r="P92" s="110"/>
      <c r="Q92" s="110"/>
      <c r="R92" s="110"/>
      <c r="S92" s="110"/>
      <c r="T92" s="110"/>
      <c r="U92" s="110"/>
      <c r="V92" s="110"/>
      <c r="W92" s="110"/>
      <c r="X92" s="110"/>
    </row>
    <row r="93" spans="7:24" s="1" customFormat="1" x14ac:dyDescent="0.25">
      <c r="G93" s="36"/>
      <c r="H93" s="29"/>
      <c r="I93" s="29"/>
      <c r="J93" s="29"/>
      <c r="K93" s="110"/>
      <c r="L93" s="110"/>
      <c r="M93" s="225"/>
      <c r="N93" s="110"/>
      <c r="O93" s="110"/>
      <c r="P93" s="110"/>
      <c r="Q93" s="110"/>
      <c r="R93" s="110"/>
      <c r="S93" s="110"/>
      <c r="T93" s="110"/>
      <c r="U93" s="110"/>
      <c r="V93" s="110"/>
      <c r="W93" s="110"/>
      <c r="X93" s="110"/>
    </row>
    <row r="94" spans="7:24" s="1" customFormat="1" x14ac:dyDescent="0.25">
      <c r="G94" s="36"/>
      <c r="H94" s="29"/>
      <c r="I94" s="29"/>
      <c r="J94" s="29"/>
      <c r="K94" s="110"/>
      <c r="L94" s="110"/>
      <c r="M94" s="225"/>
      <c r="N94" s="110"/>
      <c r="O94" s="110"/>
      <c r="P94" s="110"/>
      <c r="Q94" s="110"/>
      <c r="R94" s="110"/>
      <c r="S94" s="110"/>
      <c r="T94" s="110"/>
      <c r="U94" s="110"/>
      <c r="V94" s="110"/>
      <c r="W94" s="110"/>
      <c r="X94" s="110"/>
    </row>
    <row r="95" spans="7:24" s="1" customFormat="1" x14ac:dyDescent="0.25">
      <c r="G95" s="36"/>
      <c r="H95" s="29"/>
      <c r="I95" s="29"/>
      <c r="J95" s="29"/>
      <c r="K95" s="110"/>
      <c r="L95" s="110"/>
      <c r="M95" s="225"/>
      <c r="N95" s="110"/>
      <c r="O95" s="110"/>
      <c r="P95" s="110"/>
      <c r="Q95" s="110"/>
      <c r="R95" s="110"/>
      <c r="S95" s="110"/>
      <c r="T95" s="110"/>
      <c r="U95" s="110"/>
      <c r="V95" s="110"/>
      <c r="W95" s="110"/>
      <c r="X95" s="110"/>
    </row>
    <row r="96" spans="7:24" s="1" customFormat="1" x14ac:dyDescent="0.25">
      <c r="G96" s="36"/>
      <c r="H96" s="29"/>
      <c r="I96" s="29"/>
      <c r="J96" s="29"/>
      <c r="K96" s="110"/>
      <c r="L96" s="110"/>
      <c r="M96" s="225"/>
      <c r="N96" s="110"/>
      <c r="O96" s="110"/>
      <c r="P96" s="110"/>
      <c r="Q96" s="110"/>
      <c r="R96" s="110"/>
      <c r="S96" s="110"/>
      <c r="T96" s="110"/>
      <c r="U96" s="110"/>
      <c r="V96" s="110"/>
      <c r="W96" s="110"/>
      <c r="X96" s="110"/>
    </row>
    <row r="97" spans="7:24" s="1" customFormat="1" x14ac:dyDescent="0.25">
      <c r="G97" s="36"/>
      <c r="H97" s="29"/>
      <c r="I97" s="29"/>
      <c r="J97" s="29"/>
      <c r="K97" s="110"/>
      <c r="L97" s="110"/>
      <c r="M97" s="225"/>
      <c r="N97" s="110"/>
      <c r="O97" s="110"/>
      <c r="P97" s="110"/>
      <c r="Q97" s="110"/>
      <c r="R97" s="110"/>
      <c r="S97" s="110"/>
      <c r="T97" s="110"/>
      <c r="U97" s="110"/>
      <c r="V97" s="110"/>
      <c r="W97" s="110"/>
      <c r="X97" s="110"/>
    </row>
    <row r="98" spans="7:24" s="1" customFormat="1" x14ac:dyDescent="0.25">
      <c r="G98" s="36"/>
      <c r="H98" s="29"/>
      <c r="I98" s="29"/>
      <c r="J98" s="29"/>
      <c r="K98" s="110"/>
      <c r="L98" s="110"/>
      <c r="M98" s="225"/>
      <c r="N98" s="110"/>
      <c r="O98" s="110"/>
      <c r="P98" s="110"/>
      <c r="Q98" s="110"/>
      <c r="R98" s="110"/>
      <c r="S98" s="110"/>
      <c r="T98" s="110"/>
      <c r="U98" s="110"/>
      <c r="V98" s="110"/>
      <c r="W98" s="110"/>
      <c r="X98" s="110"/>
    </row>
    <row r="99" spans="7:24" s="1" customFormat="1" x14ac:dyDescent="0.25">
      <c r="G99" s="36"/>
      <c r="H99" s="29"/>
      <c r="I99" s="29"/>
      <c r="J99" s="29"/>
      <c r="K99" s="110"/>
      <c r="L99" s="110"/>
      <c r="M99" s="225"/>
      <c r="N99" s="110"/>
      <c r="O99" s="110"/>
      <c r="P99" s="110"/>
      <c r="Q99" s="110"/>
      <c r="R99" s="110"/>
      <c r="S99" s="110"/>
      <c r="T99" s="110"/>
      <c r="U99" s="110"/>
      <c r="V99" s="110"/>
      <c r="W99" s="110"/>
      <c r="X99" s="110"/>
    </row>
    <row r="100" spans="7:24" s="1" customFormat="1" x14ac:dyDescent="0.25">
      <c r="G100" s="36"/>
      <c r="H100" s="29"/>
      <c r="I100" s="29"/>
      <c r="J100" s="29"/>
      <c r="K100" s="110"/>
      <c r="L100" s="110"/>
      <c r="M100" s="225"/>
      <c r="N100" s="110"/>
      <c r="O100" s="110"/>
      <c r="P100" s="110"/>
      <c r="Q100" s="110"/>
      <c r="R100" s="110"/>
      <c r="S100" s="110"/>
      <c r="T100" s="110"/>
      <c r="U100" s="110"/>
      <c r="V100" s="110"/>
      <c r="W100" s="110"/>
      <c r="X100" s="110"/>
    </row>
    <row r="101" spans="7:24" s="1" customFormat="1" x14ac:dyDescent="0.25">
      <c r="G101" s="36"/>
      <c r="H101" s="29"/>
      <c r="I101" s="29"/>
      <c r="J101" s="29"/>
      <c r="K101" s="110"/>
      <c r="L101" s="110"/>
      <c r="M101" s="225"/>
      <c r="N101" s="110"/>
      <c r="O101" s="110"/>
      <c r="P101" s="110"/>
      <c r="Q101" s="110"/>
      <c r="R101" s="110"/>
      <c r="S101" s="110"/>
      <c r="T101" s="110"/>
      <c r="U101" s="110"/>
      <c r="V101" s="110"/>
      <c r="W101" s="110"/>
      <c r="X101" s="110"/>
    </row>
    <row r="102" spans="7:24" s="1" customFormat="1" x14ac:dyDescent="0.25">
      <c r="G102" s="36"/>
      <c r="H102" s="29"/>
      <c r="I102" s="29"/>
      <c r="J102" s="29"/>
      <c r="K102" s="110"/>
      <c r="L102" s="110"/>
      <c r="M102" s="225"/>
      <c r="N102" s="110"/>
      <c r="O102" s="110"/>
      <c r="P102" s="110"/>
      <c r="Q102" s="110"/>
      <c r="R102" s="110"/>
      <c r="S102" s="110"/>
      <c r="T102" s="110"/>
      <c r="U102" s="110"/>
      <c r="V102" s="110"/>
      <c r="W102" s="110"/>
      <c r="X102" s="110"/>
    </row>
    <row r="103" spans="7:24" s="1" customFormat="1" x14ac:dyDescent="0.25">
      <c r="G103" s="36"/>
      <c r="H103" s="29"/>
      <c r="I103" s="29"/>
      <c r="J103" s="29"/>
      <c r="K103" s="110"/>
      <c r="L103" s="110"/>
      <c r="M103" s="225"/>
      <c r="N103" s="110"/>
      <c r="O103" s="110"/>
      <c r="P103" s="110"/>
      <c r="Q103" s="110"/>
      <c r="R103" s="110"/>
      <c r="S103" s="110"/>
      <c r="T103" s="110"/>
      <c r="U103" s="110"/>
      <c r="V103" s="110"/>
      <c r="W103" s="110"/>
      <c r="X103" s="110"/>
    </row>
    <row r="104" spans="7:24" s="1" customFormat="1" x14ac:dyDescent="0.25">
      <c r="G104" s="36"/>
      <c r="H104" s="29"/>
      <c r="I104" s="29"/>
      <c r="J104" s="29"/>
      <c r="K104" s="110"/>
      <c r="L104" s="110"/>
      <c r="M104" s="225"/>
      <c r="N104" s="110"/>
      <c r="O104" s="110"/>
      <c r="P104" s="110"/>
      <c r="Q104" s="110"/>
      <c r="R104" s="110"/>
      <c r="S104" s="110"/>
      <c r="T104" s="110"/>
      <c r="U104" s="110"/>
      <c r="V104" s="110"/>
      <c r="W104" s="110"/>
      <c r="X104" s="110"/>
    </row>
    <row r="105" spans="7:24" s="1" customFormat="1" x14ac:dyDescent="0.25">
      <c r="G105" s="36"/>
      <c r="H105" s="29"/>
      <c r="I105" s="29"/>
      <c r="J105" s="29"/>
      <c r="K105" s="110"/>
      <c r="L105" s="110"/>
      <c r="M105" s="225"/>
      <c r="N105" s="110"/>
      <c r="O105" s="110"/>
      <c r="P105" s="110"/>
      <c r="Q105" s="110"/>
      <c r="R105" s="110"/>
      <c r="S105" s="110"/>
      <c r="T105" s="110"/>
      <c r="U105" s="110"/>
      <c r="V105" s="110"/>
      <c r="W105" s="110"/>
      <c r="X105" s="110"/>
    </row>
    <row r="106" spans="7:24" s="1" customFormat="1" x14ac:dyDescent="0.25">
      <c r="G106" s="36"/>
      <c r="H106" s="29"/>
      <c r="I106" s="29"/>
      <c r="J106" s="29"/>
      <c r="K106" s="110"/>
      <c r="L106" s="110"/>
      <c r="M106" s="225"/>
      <c r="N106" s="110"/>
      <c r="O106" s="110"/>
      <c r="P106" s="110"/>
      <c r="Q106" s="110"/>
      <c r="R106" s="110"/>
      <c r="S106" s="110"/>
      <c r="T106" s="110"/>
      <c r="U106" s="110"/>
      <c r="V106" s="110"/>
      <c r="W106" s="110"/>
      <c r="X106" s="110"/>
    </row>
    <row r="107" spans="7:24" s="1" customFormat="1" x14ac:dyDescent="0.25">
      <c r="G107" s="36"/>
      <c r="H107" s="29"/>
      <c r="I107" s="29"/>
      <c r="J107" s="29"/>
      <c r="K107" s="110"/>
      <c r="L107" s="110"/>
      <c r="M107" s="225"/>
      <c r="N107" s="110"/>
      <c r="O107" s="110"/>
      <c r="P107" s="110"/>
      <c r="Q107" s="110"/>
      <c r="R107" s="110"/>
      <c r="S107" s="110"/>
      <c r="T107" s="110"/>
      <c r="U107" s="110"/>
      <c r="V107" s="110"/>
      <c r="W107" s="110"/>
      <c r="X107" s="110"/>
    </row>
    <row r="108" spans="7:24" s="1" customFormat="1" x14ac:dyDescent="0.25">
      <c r="G108" s="36"/>
      <c r="H108" s="29"/>
      <c r="I108" s="29"/>
      <c r="J108" s="29"/>
      <c r="K108" s="110"/>
      <c r="L108" s="110"/>
      <c r="M108" s="225"/>
      <c r="N108" s="110"/>
      <c r="O108" s="110"/>
      <c r="P108" s="110"/>
      <c r="Q108" s="110"/>
      <c r="R108" s="110"/>
      <c r="S108" s="110"/>
      <c r="T108" s="110"/>
      <c r="U108" s="110"/>
      <c r="V108" s="110"/>
      <c r="W108" s="110"/>
      <c r="X108" s="110"/>
    </row>
    <row r="109" spans="7:24" s="1" customFormat="1" x14ac:dyDescent="0.25">
      <c r="G109" s="36"/>
      <c r="H109" s="29"/>
      <c r="I109" s="29"/>
      <c r="J109" s="29"/>
      <c r="K109" s="110"/>
      <c r="L109" s="110"/>
      <c r="M109" s="225"/>
      <c r="N109" s="110"/>
      <c r="O109" s="110"/>
      <c r="P109" s="110"/>
      <c r="Q109" s="110"/>
      <c r="R109" s="110"/>
      <c r="S109" s="110"/>
      <c r="T109" s="110"/>
      <c r="U109" s="110"/>
      <c r="V109" s="110"/>
      <c r="W109" s="110"/>
      <c r="X109" s="110"/>
    </row>
    <row r="110" spans="7:24" s="1" customFormat="1" x14ac:dyDescent="0.25">
      <c r="G110" s="36"/>
      <c r="H110" s="29"/>
      <c r="I110" s="29"/>
      <c r="J110" s="29"/>
      <c r="K110" s="110"/>
      <c r="L110" s="110"/>
      <c r="M110" s="225"/>
      <c r="N110" s="110"/>
      <c r="O110" s="110"/>
      <c r="P110" s="110"/>
      <c r="Q110" s="110"/>
      <c r="R110" s="110"/>
      <c r="S110" s="110"/>
      <c r="T110" s="110"/>
      <c r="U110" s="110"/>
      <c r="V110" s="110"/>
      <c r="W110" s="110"/>
      <c r="X110" s="110"/>
    </row>
    <row r="111" spans="7:24" s="1" customFormat="1" x14ac:dyDescent="0.25">
      <c r="G111" s="36"/>
      <c r="H111" s="29"/>
      <c r="I111" s="29"/>
      <c r="J111" s="29"/>
      <c r="K111" s="110"/>
      <c r="L111" s="110"/>
      <c r="M111" s="225"/>
      <c r="N111" s="110"/>
      <c r="O111" s="110"/>
      <c r="P111" s="110"/>
      <c r="Q111" s="110"/>
      <c r="R111" s="110"/>
      <c r="S111" s="110"/>
      <c r="T111" s="110"/>
      <c r="U111" s="110"/>
      <c r="V111" s="110"/>
      <c r="W111" s="110"/>
      <c r="X111" s="110"/>
    </row>
    <row r="112" spans="7:24" s="1" customFormat="1" x14ac:dyDescent="0.25">
      <c r="G112" s="36"/>
      <c r="H112" s="29"/>
      <c r="I112" s="29"/>
      <c r="J112" s="29"/>
      <c r="K112" s="110"/>
      <c r="L112" s="110"/>
      <c r="M112" s="225"/>
      <c r="N112" s="110"/>
      <c r="O112" s="110"/>
      <c r="P112" s="110"/>
      <c r="Q112" s="110"/>
      <c r="R112" s="110"/>
      <c r="S112" s="110"/>
      <c r="T112" s="110"/>
      <c r="U112" s="110"/>
      <c r="V112" s="110"/>
      <c r="W112" s="110"/>
      <c r="X112" s="110"/>
    </row>
    <row r="113" spans="7:24" s="1" customFormat="1" x14ac:dyDescent="0.25">
      <c r="G113" s="36"/>
      <c r="H113" s="29"/>
      <c r="I113" s="29"/>
      <c r="J113" s="29"/>
      <c r="K113" s="110"/>
      <c r="L113" s="110"/>
      <c r="M113" s="225"/>
      <c r="N113" s="110"/>
      <c r="O113" s="110"/>
      <c r="P113" s="110"/>
      <c r="Q113" s="110"/>
      <c r="R113" s="110"/>
      <c r="S113" s="110"/>
      <c r="T113" s="110"/>
      <c r="U113" s="110"/>
      <c r="V113" s="110"/>
      <c r="W113" s="110"/>
      <c r="X113" s="110"/>
    </row>
    <row r="114" spans="7:24" s="1" customFormat="1" x14ac:dyDescent="0.25">
      <c r="G114" s="36"/>
      <c r="H114" s="29"/>
      <c r="I114" s="29"/>
      <c r="J114" s="29"/>
      <c r="K114" s="110"/>
      <c r="L114" s="110"/>
      <c r="M114" s="225"/>
      <c r="N114" s="110"/>
      <c r="O114" s="110"/>
      <c r="P114" s="110"/>
      <c r="Q114" s="110"/>
      <c r="R114" s="110"/>
      <c r="S114" s="110"/>
      <c r="T114" s="110"/>
      <c r="U114" s="110"/>
      <c r="V114" s="110"/>
      <c r="W114" s="110"/>
      <c r="X114" s="110"/>
    </row>
    <row r="115" spans="7:24" s="1" customFormat="1" x14ac:dyDescent="0.25">
      <c r="G115" s="36"/>
      <c r="H115" s="29"/>
      <c r="I115" s="29"/>
      <c r="J115" s="29"/>
      <c r="K115" s="110"/>
      <c r="L115" s="110"/>
      <c r="M115" s="225"/>
      <c r="N115" s="110"/>
      <c r="O115" s="110"/>
      <c r="P115" s="110"/>
      <c r="Q115" s="110"/>
      <c r="R115" s="110"/>
      <c r="S115" s="110"/>
      <c r="T115" s="110"/>
      <c r="U115" s="110"/>
      <c r="V115" s="110"/>
      <c r="W115" s="110"/>
      <c r="X115" s="110"/>
    </row>
    <row r="116" spans="7:24" s="1" customFormat="1" x14ac:dyDescent="0.25">
      <c r="G116" s="36"/>
      <c r="H116" s="29"/>
      <c r="I116" s="29"/>
      <c r="J116" s="29"/>
      <c r="K116" s="110"/>
      <c r="L116" s="110"/>
      <c r="M116" s="225"/>
      <c r="N116" s="110"/>
      <c r="O116" s="110"/>
      <c r="P116" s="110"/>
      <c r="Q116" s="110"/>
      <c r="R116" s="110"/>
      <c r="S116" s="110"/>
      <c r="T116" s="110"/>
      <c r="U116" s="110"/>
      <c r="V116" s="110"/>
      <c r="W116" s="110"/>
      <c r="X116" s="110"/>
    </row>
    <row r="117" spans="7:24" s="1" customFormat="1" x14ac:dyDescent="0.25">
      <c r="G117" s="36"/>
      <c r="H117" s="29"/>
      <c r="I117" s="29"/>
      <c r="J117" s="29"/>
      <c r="K117" s="110"/>
      <c r="L117" s="110"/>
      <c r="M117" s="225"/>
      <c r="N117" s="110"/>
      <c r="O117" s="110"/>
      <c r="P117" s="110"/>
      <c r="Q117" s="110"/>
      <c r="R117" s="110"/>
      <c r="S117" s="110"/>
      <c r="T117" s="110"/>
      <c r="U117" s="110"/>
      <c r="V117" s="110"/>
      <c r="W117" s="110"/>
      <c r="X117" s="110"/>
    </row>
    <row r="118" spans="7:24" s="1" customFormat="1" x14ac:dyDescent="0.25">
      <c r="G118" s="36"/>
      <c r="H118" s="29"/>
      <c r="I118" s="29"/>
      <c r="J118" s="29"/>
      <c r="K118" s="110"/>
      <c r="L118" s="110"/>
      <c r="M118" s="225"/>
      <c r="N118" s="110"/>
      <c r="O118" s="110"/>
      <c r="P118" s="110"/>
      <c r="Q118" s="110"/>
      <c r="R118" s="110"/>
      <c r="S118" s="110"/>
      <c r="T118" s="110"/>
      <c r="U118" s="110"/>
      <c r="V118" s="110"/>
      <c r="W118" s="110"/>
      <c r="X118" s="110"/>
    </row>
    <row r="119" spans="7:24" s="1" customFormat="1" x14ac:dyDescent="0.25">
      <c r="G119" s="36"/>
      <c r="H119" s="29"/>
      <c r="I119" s="29"/>
      <c r="J119" s="29"/>
      <c r="K119" s="110"/>
      <c r="L119" s="110"/>
      <c r="M119" s="225"/>
      <c r="N119" s="110"/>
      <c r="O119" s="110"/>
      <c r="P119" s="110"/>
      <c r="Q119" s="110"/>
      <c r="R119" s="110"/>
      <c r="S119" s="110"/>
      <c r="T119" s="110"/>
      <c r="U119" s="110"/>
      <c r="V119" s="110"/>
      <c r="W119" s="110"/>
      <c r="X119" s="110"/>
    </row>
    <row r="120" spans="7:24" s="1" customFormat="1" x14ac:dyDescent="0.25">
      <c r="G120" s="36"/>
      <c r="H120" s="29"/>
      <c r="I120" s="29"/>
      <c r="J120" s="29"/>
      <c r="K120" s="110"/>
      <c r="L120" s="110"/>
      <c r="M120" s="225"/>
      <c r="N120" s="110"/>
      <c r="O120" s="110"/>
      <c r="P120" s="110"/>
      <c r="Q120" s="110"/>
      <c r="R120" s="110"/>
      <c r="S120" s="110"/>
      <c r="T120" s="110"/>
      <c r="U120" s="110"/>
      <c r="V120" s="110"/>
      <c r="W120" s="110"/>
      <c r="X120" s="110"/>
    </row>
    <row r="121" spans="7:24" s="1" customFormat="1" x14ac:dyDescent="0.25">
      <c r="G121" s="36"/>
      <c r="H121" s="29"/>
      <c r="I121" s="29"/>
      <c r="J121" s="29"/>
      <c r="K121" s="110"/>
      <c r="L121" s="110"/>
      <c r="M121" s="225"/>
      <c r="N121" s="110"/>
      <c r="O121" s="110"/>
      <c r="P121" s="110"/>
      <c r="Q121" s="110"/>
      <c r="R121" s="110"/>
      <c r="S121" s="110"/>
      <c r="T121" s="110"/>
      <c r="U121" s="110"/>
      <c r="V121" s="110"/>
      <c r="W121" s="110"/>
      <c r="X121" s="110"/>
    </row>
    <row r="122" spans="7:24" s="1" customFormat="1" x14ac:dyDescent="0.25">
      <c r="G122" s="36"/>
      <c r="H122" s="29"/>
      <c r="I122" s="29"/>
      <c r="J122" s="29"/>
      <c r="K122" s="110"/>
      <c r="L122" s="110"/>
      <c r="M122" s="225"/>
      <c r="N122" s="110"/>
      <c r="O122" s="110"/>
      <c r="P122" s="110"/>
      <c r="Q122" s="110"/>
      <c r="R122" s="110"/>
      <c r="S122" s="110"/>
      <c r="T122" s="110"/>
      <c r="U122" s="110"/>
      <c r="V122" s="110"/>
      <c r="W122" s="110"/>
      <c r="X122" s="110"/>
    </row>
    <row r="123" spans="7:24" s="1" customFormat="1" x14ac:dyDescent="0.25">
      <c r="G123" s="36"/>
      <c r="H123" s="29"/>
      <c r="I123" s="29"/>
      <c r="J123" s="29"/>
      <c r="K123" s="110"/>
      <c r="L123" s="110"/>
      <c r="M123" s="225"/>
      <c r="N123" s="110"/>
      <c r="O123" s="110"/>
      <c r="P123" s="110"/>
      <c r="Q123" s="110"/>
      <c r="R123" s="110"/>
      <c r="S123" s="110"/>
      <c r="T123" s="110"/>
      <c r="U123" s="110"/>
      <c r="V123" s="110"/>
      <c r="W123" s="110"/>
      <c r="X123" s="110"/>
    </row>
    <row r="124" spans="7:24" s="1" customFormat="1" x14ac:dyDescent="0.25">
      <c r="G124" s="36"/>
      <c r="H124" s="29"/>
      <c r="I124" s="29"/>
      <c r="J124" s="29"/>
      <c r="K124" s="110"/>
      <c r="L124" s="110"/>
      <c r="M124" s="225"/>
      <c r="N124" s="110"/>
      <c r="O124" s="110"/>
      <c r="P124" s="110"/>
      <c r="Q124" s="110"/>
      <c r="R124" s="110"/>
      <c r="S124" s="110"/>
      <c r="T124" s="110"/>
      <c r="U124" s="110"/>
      <c r="V124" s="110"/>
      <c r="W124" s="110"/>
      <c r="X124" s="110"/>
    </row>
    <row r="125" spans="7:24" s="1" customFormat="1" x14ac:dyDescent="0.25">
      <c r="G125" s="36"/>
      <c r="H125" s="29"/>
      <c r="I125" s="29"/>
      <c r="J125" s="29"/>
      <c r="K125" s="110"/>
      <c r="L125" s="110"/>
      <c r="M125" s="225"/>
      <c r="N125" s="110"/>
      <c r="O125" s="110"/>
      <c r="P125" s="110"/>
      <c r="Q125" s="110"/>
      <c r="R125" s="110"/>
      <c r="S125" s="110"/>
      <c r="T125" s="110"/>
      <c r="U125" s="110"/>
      <c r="V125" s="110"/>
      <c r="W125" s="110"/>
      <c r="X125" s="110"/>
    </row>
    <row r="126" spans="7:24" s="1" customFormat="1" x14ac:dyDescent="0.25">
      <c r="G126" s="36"/>
      <c r="H126" s="29"/>
      <c r="I126" s="29"/>
      <c r="J126" s="29"/>
      <c r="K126" s="110"/>
      <c r="L126" s="110"/>
      <c r="M126" s="225"/>
      <c r="N126" s="110"/>
      <c r="O126" s="110"/>
      <c r="P126" s="110"/>
      <c r="Q126" s="110"/>
      <c r="R126" s="110"/>
      <c r="S126" s="110"/>
      <c r="T126" s="110"/>
      <c r="U126" s="110"/>
      <c r="V126" s="110"/>
      <c r="W126" s="110"/>
      <c r="X126" s="110"/>
    </row>
    <row r="127" spans="7:24" s="1" customFormat="1" x14ac:dyDescent="0.25">
      <c r="G127" s="36"/>
      <c r="H127" s="29"/>
      <c r="I127" s="29"/>
      <c r="J127" s="29"/>
      <c r="K127" s="110"/>
      <c r="L127" s="110"/>
      <c r="M127" s="225"/>
      <c r="N127" s="110"/>
      <c r="O127" s="110"/>
      <c r="P127" s="110"/>
      <c r="Q127" s="110"/>
      <c r="R127" s="110"/>
      <c r="S127" s="110"/>
      <c r="T127" s="110"/>
      <c r="U127" s="110"/>
      <c r="V127" s="110"/>
      <c r="W127" s="110"/>
      <c r="X127" s="110"/>
    </row>
    <row r="128" spans="7:24" s="1" customFormat="1" x14ac:dyDescent="0.25">
      <c r="G128" s="36"/>
      <c r="H128" s="29"/>
      <c r="I128" s="29"/>
      <c r="J128" s="29"/>
      <c r="K128" s="110"/>
      <c r="L128" s="110"/>
      <c r="M128" s="225"/>
      <c r="N128" s="110"/>
      <c r="O128" s="110"/>
      <c r="P128" s="110"/>
      <c r="Q128" s="110"/>
      <c r="R128" s="110"/>
      <c r="S128" s="110"/>
      <c r="T128" s="110"/>
      <c r="U128" s="110"/>
      <c r="V128" s="110"/>
      <c r="W128" s="110"/>
      <c r="X128" s="110"/>
    </row>
    <row r="129" spans="7:24" s="1" customFormat="1" x14ac:dyDescent="0.25">
      <c r="G129" s="36"/>
      <c r="H129" s="29"/>
      <c r="I129" s="29"/>
      <c r="J129" s="29"/>
      <c r="K129" s="110"/>
      <c r="L129" s="110"/>
      <c r="M129" s="225"/>
      <c r="N129" s="110"/>
      <c r="O129" s="110"/>
      <c r="P129" s="110"/>
      <c r="Q129" s="110"/>
      <c r="R129" s="110"/>
      <c r="S129" s="110"/>
      <c r="T129" s="110"/>
      <c r="U129" s="110"/>
      <c r="V129" s="110"/>
      <c r="W129" s="110"/>
      <c r="X129" s="110"/>
    </row>
    <row r="130" spans="7:24" s="1" customFormat="1" x14ac:dyDescent="0.25">
      <c r="G130" s="36"/>
      <c r="H130" s="29"/>
      <c r="I130" s="29"/>
      <c r="J130" s="29"/>
      <c r="K130" s="110"/>
      <c r="L130" s="110"/>
      <c r="M130" s="225"/>
      <c r="N130" s="110"/>
      <c r="O130" s="110"/>
      <c r="P130" s="110"/>
      <c r="Q130" s="110"/>
      <c r="R130" s="110"/>
      <c r="S130" s="110"/>
      <c r="T130" s="110"/>
      <c r="U130" s="110"/>
      <c r="V130" s="110"/>
      <c r="W130" s="110"/>
      <c r="X130" s="110"/>
    </row>
    <row r="131" spans="7:24" s="1" customFormat="1" x14ac:dyDescent="0.25">
      <c r="G131" s="36"/>
      <c r="H131" s="29"/>
      <c r="I131" s="29"/>
      <c r="J131" s="29"/>
      <c r="K131" s="110"/>
      <c r="L131" s="110"/>
      <c r="M131" s="225"/>
      <c r="N131" s="110"/>
      <c r="O131" s="110"/>
      <c r="P131" s="110"/>
      <c r="Q131" s="110"/>
      <c r="R131" s="110"/>
      <c r="S131" s="110"/>
      <c r="T131" s="110"/>
      <c r="U131" s="110"/>
      <c r="V131" s="110"/>
      <c r="W131" s="110"/>
      <c r="X131" s="110"/>
    </row>
    <row r="132" spans="7:24" s="1" customFormat="1" x14ac:dyDescent="0.25">
      <c r="G132" s="36"/>
      <c r="H132" s="29"/>
      <c r="I132" s="29"/>
      <c r="J132" s="29"/>
      <c r="K132" s="110"/>
      <c r="L132" s="110"/>
      <c r="M132" s="225"/>
      <c r="N132" s="110"/>
      <c r="O132" s="110"/>
      <c r="P132" s="110"/>
      <c r="Q132" s="110"/>
      <c r="R132" s="110"/>
      <c r="S132" s="110"/>
      <c r="T132" s="110"/>
      <c r="U132" s="110"/>
      <c r="V132" s="110"/>
      <c r="W132" s="110"/>
      <c r="X132" s="110"/>
    </row>
    <row r="133" spans="7:24" s="1" customFormat="1" x14ac:dyDescent="0.25">
      <c r="G133" s="36"/>
      <c r="H133" s="29"/>
      <c r="I133" s="29"/>
      <c r="J133" s="29"/>
      <c r="K133" s="110"/>
      <c r="L133" s="110"/>
      <c r="M133" s="225"/>
      <c r="N133" s="110"/>
      <c r="O133" s="110"/>
      <c r="P133" s="110"/>
      <c r="Q133" s="110"/>
      <c r="R133" s="110"/>
      <c r="S133" s="110"/>
      <c r="T133" s="110"/>
      <c r="U133" s="110"/>
      <c r="V133" s="110"/>
      <c r="W133" s="110"/>
      <c r="X133" s="110"/>
    </row>
    <row r="134" spans="7:24" s="1" customFormat="1" x14ac:dyDescent="0.25">
      <c r="G134" s="36"/>
      <c r="H134" s="29"/>
      <c r="I134" s="29"/>
      <c r="J134" s="29"/>
      <c r="K134" s="110"/>
      <c r="L134" s="110"/>
      <c r="M134" s="225"/>
      <c r="N134" s="110"/>
      <c r="O134" s="110"/>
      <c r="P134" s="110"/>
      <c r="Q134" s="110"/>
      <c r="R134" s="110"/>
      <c r="S134" s="110"/>
      <c r="T134" s="110"/>
      <c r="U134" s="110"/>
      <c r="V134" s="110"/>
      <c r="W134" s="110"/>
      <c r="X134" s="110"/>
    </row>
    <row r="135" spans="7:24" s="1" customFormat="1" x14ac:dyDescent="0.25">
      <c r="G135" s="36"/>
      <c r="H135" s="29"/>
      <c r="I135" s="29"/>
      <c r="J135" s="29"/>
      <c r="K135" s="110"/>
      <c r="L135" s="110"/>
      <c r="M135" s="225"/>
      <c r="N135" s="110"/>
      <c r="O135" s="110"/>
      <c r="P135" s="110"/>
      <c r="Q135" s="110"/>
      <c r="R135" s="110"/>
      <c r="S135" s="110"/>
      <c r="T135" s="110"/>
      <c r="U135" s="110"/>
      <c r="V135" s="110"/>
      <c r="W135" s="110"/>
      <c r="X135" s="110"/>
    </row>
    <row r="136" spans="7:24" s="1" customFormat="1" x14ac:dyDescent="0.25">
      <c r="G136" s="36"/>
      <c r="H136" s="29"/>
      <c r="I136" s="29"/>
      <c r="J136" s="29"/>
      <c r="K136" s="110"/>
      <c r="L136" s="110"/>
      <c r="M136" s="225"/>
      <c r="N136" s="110"/>
      <c r="O136" s="110"/>
      <c r="P136" s="110"/>
      <c r="Q136" s="110"/>
      <c r="R136" s="110"/>
      <c r="S136" s="110"/>
      <c r="T136" s="110"/>
      <c r="U136" s="110"/>
      <c r="V136" s="110"/>
      <c r="W136" s="110"/>
      <c r="X136" s="110"/>
    </row>
    <row r="137" spans="7:24" s="1" customFormat="1" x14ac:dyDescent="0.25">
      <c r="G137" s="36"/>
      <c r="H137" s="29"/>
      <c r="I137" s="29"/>
      <c r="J137" s="29"/>
      <c r="K137" s="110"/>
      <c r="L137" s="110"/>
      <c r="M137" s="225"/>
      <c r="N137" s="110"/>
      <c r="O137" s="110"/>
      <c r="P137" s="110"/>
      <c r="Q137" s="110"/>
      <c r="R137" s="110"/>
      <c r="S137" s="110"/>
      <c r="T137" s="110"/>
      <c r="U137" s="110"/>
      <c r="V137" s="110"/>
      <c r="W137" s="110"/>
      <c r="X137" s="110"/>
    </row>
    <row r="138" spans="7:24" s="1" customFormat="1" x14ac:dyDescent="0.25">
      <c r="G138" s="36"/>
      <c r="H138" s="29"/>
      <c r="I138" s="29"/>
      <c r="J138" s="29"/>
      <c r="K138" s="110"/>
      <c r="L138" s="110"/>
      <c r="M138" s="225"/>
      <c r="N138" s="110"/>
      <c r="O138" s="110"/>
      <c r="P138" s="110"/>
      <c r="Q138" s="110"/>
      <c r="R138" s="110"/>
      <c r="S138" s="110"/>
      <c r="T138" s="110"/>
      <c r="U138" s="110"/>
      <c r="V138" s="110"/>
      <c r="W138" s="110"/>
      <c r="X138" s="110"/>
    </row>
    <row r="139" spans="7:24" s="1" customFormat="1" x14ac:dyDescent="0.25">
      <c r="G139" s="36"/>
      <c r="H139" s="29"/>
      <c r="I139" s="29"/>
      <c r="J139" s="29"/>
      <c r="K139" s="110"/>
      <c r="L139" s="110"/>
      <c r="M139" s="225"/>
      <c r="N139" s="110"/>
      <c r="O139" s="110"/>
      <c r="P139" s="110"/>
      <c r="Q139" s="110"/>
      <c r="R139" s="110"/>
      <c r="S139" s="110"/>
      <c r="T139" s="110"/>
      <c r="U139" s="110"/>
      <c r="V139" s="110"/>
      <c r="W139" s="110"/>
      <c r="X139" s="110"/>
    </row>
    <row r="140" spans="7:24" s="1" customFormat="1" x14ac:dyDescent="0.25">
      <c r="G140" s="36"/>
      <c r="H140" s="29"/>
      <c r="I140" s="29"/>
      <c r="J140" s="29"/>
      <c r="K140" s="110"/>
      <c r="L140" s="110"/>
      <c r="M140" s="225"/>
      <c r="N140" s="110"/>
      <c r="O140" s="110"/>
      <c r="P140" s="110"/>
      <c r="Q140" s="110"/>
      <c r="R140" s="110"/>
      <c r="S140" s="110"/>
      <c r="T140" s="110"/>
      <c r="U140" s="110"/>
      <c r="V140" s="110"/>
      <c r="W140" s="110"/>
      <c r="X140" s="110"/>
    </row>
    <row r="141" spans="7:24" s="1" customFormat="1" x14ac:dyDescent="0.25">
      <c r="G141" s="36"/>
      <c r="H141" s="29"/>
      <c r="I141" s="29"/>
      <c r="J141" s="29"/>
      <c r="K141" s="110"/>
      <c r="L141" s="110"/>
      <c r="M141" s="225"/>
      <c r="N141" s="110"/>
      <c r="O141" s="110"/>
      <c r="P141" s="110"/>
      <c r="Q141" s="110"/>
      <c r="R141" s="110"/>
      <c r="S141" s="110"/>
      <c r="T141" s="110"/>
      <c r="U141" s="110"/>
      <c r="V141" s="110"/>
      <c r="W141" s="110"/>
      <c r="X141" s="110"/>
    </row>
    <row r="142" spans="7:24" s="1" customFormat="1" x14ac:dyDescent="0.25">
      <c r="G142" s="36"/>
      <c r="H142" s="29"/>
      <c r="I142" s="29"/>
      <c r="J142" s="29"/>
      <c r="K142" s="110"/>
      <c r="L142" s="110"/>
      <c r="M142" s="225"/>
      <c r="N142" s="110"/>
      <c r="O142" s="110"/>
      <c r="P142" s="110"/>
      <c r="Q142" s="110"/>
      <c r="R142" s="110"/>
      <c r="S142" s="110"/>
      <c r="T142" s="110"/>
      <c r="U142" s="110"/>
      <c r="V142" s="110"/>
      <c r="W142" s="110"/>
      <c r="X142" s="110"/>
    </row>
    <row r="143" spans="7:24" s="1" customFormat="1" x14ac:dyDescent="0.25">
      <c r="G143" s="36"/>
      <c r="H143" s="29"/>
      <c r="I143" s="29"/>
      <c r="J143" s="29"/>
      <c r="K143" s="110"/>
      <c r="L143" s="110"/>
      <c r="M143" s="225"/>
      <c r="N143" s="110"/>
      <c r="O143" s="110"/>
      <c r="P143" s="110"/>
      <c r="Q143" s="110"/>
      <c r="R143" s="110"/>
      <c r="S143" s="110"/>
      <c r="T143" s="110"/>
      <c r="U143" s="110"/>
      <c r="V143" s="110"/>
      <c r="W143" s="110"/>
      <c r="X143" s="110"/>
    </row>
    <row r="144" spans="7:24" s="1" customFormat="1" x14ac:dyDescent="0.25">
      <c r="G144" s="36"/>
      <c r="H144" s="29"/>
      <c r="I144" s="29"/>
      <c r="J144" s="29"/>
      <c r="K144" s="110"/>
      <c r="L144" s="110"/>
      <c r="M144" s="225"/>
      <c r="N144" s="110"/>
      <c r="O144" s="110"/>
      <c r="P144" s="110"/>
      <c r="Q144" s="110"/>
      <c r="R144" s="110"/>
      <c r="S144" s="110"/>
      <c r="T144" s="110"/>
      <c r="U144" s="110"/>
      <c r="V144" s="110"/>
      <c r="W144" s="110"/>
      <c r="X144" s="110"/>
    </row>
    <row r="145" spans="7:24" s="1" customFormat="1" x14ac:dyDescent="0.25">
      <c r="G145" s="36"/>
      <c r="H145" s="29"/>
      <c r="I145" s="29"/>
      <c r="J145" s="29"/>
      <c r="K145" s="110"/>
      <c r="L145" s="110"/>
      <c r="M145" s="225"/>
      <c r="N145" s="110"/>
      <c r="O145" s="110"/>
      <c r="P145" s="110"/>
      <c r="Q145" s="110"/>
      <c r="R145" s="110"/>
      <c r="S145" s="110"/>
      <c r="T145" s="110"/>
      <c r="U145" s="110"/>
      <c r="V145" s="110"/>
      <c r="W145" s="110"/>
      <c r="X145" s="110"/>
    </row>
    <row r="146" spans="7:24" s="1" customFormat="1" x14ac:dyDescent="0.25">
      <c r="G146" s="36"/>
      <c r="H146" s="29"/>
      <c r="I146" s="29"/>
      <c r="J146" s="29"/>
      <c r="K146" s="110"/>
      <c r="L146" s="110"/>
      <c r="M146" s="225"/>
      <c r="N146" s="110"/>
      <c r="O146" s="110"/>
      <c r="P146" s="110"/>
      <c r="Q146" s="110"/>
      <c r="R146" s="110"/>
      <c r="S146" s="110"/>
      <c r="T146" s="110"/>
      <c r="U146" s="110"/>
      <c r="V146" s="110"/>
      <c r="W146" s="110"/>
      <c r="X146" s="110"/>
    </row>
    <row r="147" spans="7:24" s="1" customFormat="1" x14ac:dyDescent="0.25">
      <c r="G147" s="36"/>
      <c r="H147" s="29"/>
      <c r="I147" s="29"/>
      <c r="J147" s="29"/>
      <c r="K147" s="110"/>
      <c r="L147" s="110"/>
      <c r="M147" s="225"/>
      <c r="N147" s="110"/>
      <c r="O147" s="110"/>
      <c r="P147" s="110"/>
      <c r="Q147" s="110"/>
      <c r="R147" s="110"/>
      <c r="S147" s="110"/>
      <c r="T147" s="110"/>
      <c r="U147" s="110"/>
      <c r="V147" s="110"/>
      <c r="W147" s="110"/>
      <c r="X147" s="110"/>
    </row>
    <row r="148" spans="7:24" s="1" customFormat="1" x14ac:dyDescent="0.25">
      <c r="G148" s="36"/>
      <c r="H148" s="29"/>
      <c r="I148" s="29"/>
      <c r="J148" s="29"/>
      <c r="K148" s="110"/>
      <c r="L148" s="110"/>
      <c r="M148" s="225"/>
      <c r="N148" s="110"/>
      <c r="O148" s="110"/>
      <c r="P148" s="110"/>
      <c r="Q148" s="110"/>
      <c r="R148" s="110"/>
      <c r="S148" s="110"/>
      <c r="T148" s="110"/>
      <c r="U148" s="110"/>
      <c r="V148" s="110"/>
      <c r="W148" s="110"/>
      <c r="X148" s="110"/>
    </row>
    <row r="149" spans="7:24" s="1" customFormat="1" x14ac:dyDescent="0.25">
      <c r="G149" s="36"/>
      <c r="H149" s="29"/>
      <c r="I149" s="29"/>
      <c r="J149" s="29"/>
      <c r="K149" s="110"/>
      <c r="L149" s="110"/>
      <c r="M149" s="225"/>
      <c r="N149" s="110"/>
      <c r="O149" s="110"/>
      <c r="P149" s="110"/>
      <c r="Q149" s="110"/>
      <c r="R149" s="110"/>
      <c r="S149" s="110"/>
      <c r="T149" s="110"/>
      <c r="U149" s="110"/>
      <c r="V149" s="110"/>
      <c r="W149" s="110"/>
      <c r="X149" s="110"/>
    </row>
    <row r="150" spans="7:24" s="1" customFormat="1" x14ac:dyDescent="0.25">
      <c r="G150" s="36"/>
      <c r="H150" s="29"/>
      <c r="I150" s="29"/>
      <c r="J150" s="29"/>
      <c r="K150" s="110"/>
      <c r="L150" s="110"/>
      <c r="M150" s="225"/>
      <c r="N150" s="110"/>
      <c r="O150" s="110"/>
      <c r="P150" s="110"/>
      <c r="Q150" s="110"/>
      <c r="R150" s="110"/>
      <c r="S150" s="110"/>
      <c r="T150" s="110"/>
      <c r="U150" s="110"/>
      <c r="V150" s="110"/>
      <c r="W150" s="110"/>
      <c r="X150" s="110"/>
    </row>
    <row r="151" spans="7:24" s="1" customFormat="1" x14ac:dyDescent="0.25">
      <c r="G151" s="36"/>
      <c r="H151" s="29"/>
      <c r="I151" s="29"/>
      <c r="J151" s="29"/>
      <c r="K151" s="110"/>
      <c r="L151" s="110"/>
      <c r="M151" s="225"/>
      <c r="N151" s="110"/>
      <c r="O151" s="110"/>
      <c r="P151" s="110"/>
      <c r="Q151" s="110"/>
      <c r="R151" s="110"/>
      <c r="S151" s="110"/>
      <c r="T151" s="110"/>
      <c r="U151" s="110"/>
      <c r="V151" s="110"/>
      <c r="W151" s="110"/>
      <c r="X151" s="110"/>
    </row>
    <row r="152" spans="7:24" s="1" customFormat="1" x14ac:dyDescent="0.25">
      <c r="G152" s="36"/>
      <c r="H152" s="29"/>
      <c r="I152" s="29"/>
      <c r="J152" s="29"/>
      <c r="K152" s="110"/>
      <c r="L152" s="110"/>
      <c r="M152" s="225"/>
      <c r="N152" s="110"/>
      <c r="O152" s="110"/>
      <c r="P152" s="110"/>
      <c r="Q152" s="110"/>
      <c r="R152" s="110"/>
      <c r="S152" s="110"/>
      <c r="T152" s="110"/>
      <c r="U152" s="110"/>
      <c r="V152" s="110"/>
      <c r="W152" s="110"/>
      <c r="X152" s="110"/>
    </row>
    <row r="153" spans="7:24" s="1" customFormat="1" x14ac:dyDescent="0.25">
      <c r="G153" s="36"/>
      <c r="H153" s="29"/>
      <c r="I153" s="29"/>
      <c r="J153" s="29"/>
      <c r="K153" s="110"/>
      <c r="L153" s="110"/>
      <c r="M153" s="225"/>
      <c r="N153" s="110"/>
      <c r="O153" s="110"/>
      <c r="P153" s="110"/>
      <c r="Q153" s="110"/>
      <c r="R153" s="110"/>
      <c r="S153" s="110"/>
      <c r="T153" s="110"/>
      <c r="U153" s="110"/>
      <c r="V153" s="110"/>
      <c r="W153" s="110"/>
      <c r="X153" s="110"/>
    </row>
    <row r="154" spans="7:24" s="1" customFormat="1" x14ac:dyDescent="0.25">
      <c r="G154" s="36"/>
      <c r="H154" s="29"/>
      <c r="I154" s="29"/>
      <c r="J154" s="29"/>
      <c r="K154" s="110"/>
      <c r="L154" s="110"/>
      <c r="M154" s="225"/>
      <c r="N154" s="110"/>
      <c r="O154" s="110"/>
      <c r="P154" s="110"/>
      <c r="Q154" s="110"/>
      <c r="R154" s="110"/>
      <c r="S154" s="110"/>
      <c r="T154" s="110"/>
      <c r="U154" s="110"/>
      <c r="V154" s="110"/>
      <c r="W154" s="110"/>
      <c r="X154" s="110"/>
    </row>
    <row r="155" spans="7:24" s="1" customFormat="1" x14ac:dyDescent="0.25">
      <c r="G155" s="36"/>
      <c r="H155" s="29"/>
      <c r="I155" s="29"/>
      <c r="J155" s="29"/>
      <c r="K155" s="110"/>
      <c r="L155" s="110"/>
      <c r="M155" s="225"/>
      <c r="N155" s="110"/>
      <c r="O155" s="110"/>
      <c r="P155" s="110"/>
      <c r="Q155" s="110"/>
      <c r="R155" s="110"/>
      <c r="S155" s="110"/>
      <c r="T155" s="110"/>
      <c r="U155" s="110"/>
      <c r="V155" s="110"/>
      <c r="W155" s="110"/>
      <c r="X155" s="110"/>
    </row>
    <row r="156" spans="7:24" s="1" customFormat="1" x14ac:dyDescent="0.25">
      <c r="G156" s="36"/>
      <c r="H156" s="29"/>
      <c r="I156" s="29"/>
      <c r="J156" s="29"/>
      <c r="K156" s="110"/>
      <c r="L156" s="110"/>
      <c r="M156" s="225"/>
      <c r="N156" s="110"/>
      <c r="O156" s="110"/>
      <c r="P156" s="110"/>
      <c r="Q156" s="110"/>
      <c r="R156" s="110"/>
      <c r="S156" s="110"/>
      <c r="T156" s="110"/>
      <c r="U156" s="110"/>
      <c r="V156" s="110"/>
      <c r="W156" s="110"/>
      <c r="X156" s="110"/>
    </row>
    <row r="157" spans="7:24" s="1" customFormat="1" x14ac:dyDescent="0.25">
      <c r="G157" s="36"/>
      <c r="H157" s="29"/>
      <c r="I157" s="29"/>
      <c r="J157" s="29"/>
      <c r="K157" s="110"/>
      <c r="L157" s="110"/>
      <c r="M157" s="225"/>
      <c r="N157" s="110"/>
      <c r="O157" s="110"/>
      <c r="P157" s="110"/>
      <c r="Q157" s="110"/>
      <c r="R157" s="110"/>
      <c r="S157" s="110"/>
      <c r="T157" s="110"/>
      <c r="U157" s="110"/>
      <c r="V157" s="110"/>
      <c r="W157" s="110"/>
      <c r="X157" s="110"/>
    </row>
    <row r="158" spans="7:24" s="1" customFormat="1" x14ac:dyDescent="0.25">
      <c r="G158" s="36"/>
      <c r="H158" s="29"/>
      <c r="I158" s="29"/>
      <c r="J158" s="29"/>
      <c r="K158" s="110"/>
      <c r="L158" s="110"/>
      <c r="M158" s="225"/>
      <c r="N158" s="110"/>
      <c r="O158" s="110"/>
      <c r="P158" s="110"/>
      <c r="Q158" s="110"/>
      <c r="R158" s="110"/>
      <c r="S158" s="110"/>
      <c r="T158" s="110"/>
      <c r="U158" s="110"/>
      <c r="V158" s="110"/>
      <c r="W158" s="110"/>
      <c r="X158" s="110"/>
    </row>
    <row r="159" spans="7:24" s="1" customFormat="1" x14ac:dyDescent="0.25">
      <c r="G159" s="36"/>
      <c r="H159" s="29"/>
      <c r="I159" s="29"/>
      <c r="J159" s="29"/>
      <c r="K159" s="110"/>
      <c r="L159" s="110"/>
      <c r="M159" s="225"/>
      <c r="N159" s="110"/>
      <c r="O159" s="110"/>
      <c r="P159" s="110"/>
      <c r="Q159" s="110"/>
      <c r="R159" s="110"/>
      <c r="S159" s="110"/>
      <c r="T159" s="110"/>
      <c r="U159" s="110"/>
      <c r="V159" s="110"/>
      <c r="W159" s="110"/>
      <c r="X159" s="110"/>
    </row>
    <row r="160" spans="7:24" s="1" customFormat="1" x14ac:dyDescent="0.25">
      <c r="G160" s="36"/>
      <c r="H160" s="29"/>
      <c r="I160" s="29"/>
      <c r="J160" s="29"/>
      <c r="K160" s="110"/>
      <c r="L160" s="110"/>
      <c r="M160" s="225"/>
      <c r="N160" s="110"/>
      <c r="O160" s="110"/>
      <c r="P160" s="110"/>
      <c r="Q160" s="110"/>
      <c r="R160" s="110"/>
      <c r="S160" s="110"/>
      <c r="T160" s="110"/>
      <c r="U160" s="110"/>
      <c r="V160" s="110"/>
      <c r="W160" s="110"/>
      <c r="X160" s="110"/>
    </row>
    <row r="161" spans="7:24" s="1" customFormat="1" x14ac:dyDescent="0.25">
      <c r="G161" s="36"/>
      <c r="H161" s="29"/>
      <c r="I161" s="29"/>
      <c r="J161" s="29"/>
      <c r="K161" s="110"/>
      <c r="L161" s="110"/>
      <c r="M161" s="225"/>
      <c r="N161" s="110"/>
      <c r="O161" s="110"/>
      <c r="P161" s="110"/>
      <c r="Q161" s="110"/>
      <c r="R161" s="110"/>
      <c r="S161" s="110"/>
      <c r="T161" s="110"/>
      <c r="U161" s="110"/>
      <c r="V161" s="110"/>
      <c r="W161" s="110"/>
      <c r="X161" s="110"/>
    </row>
    <row r="162" spans="7:24" s="1" customFormat="1" x14ac:dyDescent="0.25">
      <c r="G162" s="36"/>
      <c r="H162" s="29"/>
      <c r="I162" s="29"/>
      <c r="J162" s="29"/>
      <c r="K162" s="110"/>
      <c r="L162" s="110"/>
      <c r="M162" s="225"/>
      <c r="N162" s="110"/>
      <c r="O162" s="110"/>
      <c r="P162" s="110"/>
      <c r="Q162" s="110"/>
      <c r="R162" s="110"/>
      <c r="S162" s="110"/>
      <c r="T162" s="110"/>
      <c r="U162" s="110"/>
      <c r="V162" s="110"/>
      <c r="W162" s="110"/>
      <c r="X162" s="110"/>
    </row>
    <row r="163" spans="7:24" s="1" customFormat="1" x14ac:dyDescent="0.25">
      <c r="G163" s="36"/>
      <c r="H163" s="29"/>
      <c r="I163" s="29"/>
      <c r="J163" s="29"/>
      <c r="K163" s="110"/>
      <c r="L163" s="110"/>
      <c r="M163" s="225"/>
      <c r="N163" s="110"/>
      <c r="O163" s="110"/>
      <c r="P163" s="110"/>
      <c r="Q163" s="110"/>
      <c r="R163" s="110"/>
      <c r="S163" s="110"/>
      <c r="T163" s="110"/>
      <c r="U163" s="110"/>
      <c r="V163" s="110"/>
      <c r="W163" s="110"/>
      <c r="X163" s="110"/>
    </row>
    <row r="164" spans="7:24" s="1" customFormat="1" x14ac:dyDescent="0.25">
      <c r="G164" s="36"/>
      <c r="H164" s="29"/>
      <c r="I164" s="29"/>
      <c r="J164" s="29"/>
      <c r="K164" s="110"/>
      <c r="L164" s="110"/>
      <c r="M164" s="225"/>
      <c r="N164" s="110"/>
      <c r="O164" s="110"/>
      <c r="P164" s="110"/>
      <c r="Q164" s="110"/>
      <c r="R164" s="110"/>
      <c r="S164" s="110"/>
      <c r="T164" s="110"/>
      <c r="U164" s="110"/>
      <c r="V164" s="110"/>
      <c r="W164" s="110"/>
      <c r="X164" s="110"/>
    </row>
    <row r="165" spans="7:24" s="1" customFormat="1" x14ac:dyDescent="0.25">
      <c r="G165" s="36"/>
      <c r="H165" s="29"/>
      <c r="I165" s="29"/>
      <c r="J165" s="29"/>
      <c r="K165" s="110"/>
      <c r="L165" s="110"/>
      <c r="M165" s="225"/>
      <c r="N165" s="110"/>
      <c r="O165" s="110"/>
      <c r="P165" s="110"/>
      <c r="Q165" s="110"/>
      <c r="R165" s="110"/>
      <c r="S165" s="110"/>
      <c r="T165" s="110"/>
      <c r="U165" s="110"/>
      <c r="V165" s="110"/>
      <c r="W165" s="110"/>
      <c r="X165" s="110"/>
    </row>
    <row r="166" spans="7:24" s="1" customFormat="1" x14ac:dyDescent="0.25">
      <c r="G166" s="36"/>
      <c r="H166" s="29"/>
      <c r="I166" s="29"/>
      <c r="J166" s="29"/>
      <c r="K166" s="110"/>
      <c r="L166" s="110"/>
      <c r="M166" s="225"/>
      <c r="N166" s="110"/>
      <c r="O166" s="110"/>
      <c r="P166" s="110"/>
      <c r="Q166" s="110"/>
      <c r="R166" s="110"/>
      <c r="S166" s="110"/>
      <c r="T166" s="110"/>
      <c r="U166" s="110"/>
      <c r="V166" s="110"/>
      <c r="W166" s="110"/>
      <c r="X166" s="110"/>
    </row>
    <row r="167" spans="7:24" s="1" customFormat="1" x14ac:dyDescent="0.25">
      <c r="G167" s="36"/>
      <c r="H167" s="29"/>
      <c r="I167" s="29"/>
      <c r="J167" s="29"/>
      <c r="K167" s="110"/>
      <c r="L167" s="110"/>
      <c r="M167" s="225"/>
      <c r="N167" s="110"/>
      <c r="O167" s="110"/>
      <c r="P167" s="110"/>
      <c r="Q167" s="110"/>
      <c r="R167" s="110"/>
      <c r="S167" s="110"/>
      <c r="T167" s="110"/>
      <c r="U167" s="110"/>
      <c r="V167" s="110"/>
      <c r="W167" s="110"/>
      <c r="X167" s="110"/>
    </row>
    <row r="168" spans="7:24" s="1" customFormat="1" x14ac:dyDescent="0.25">
      <c r="G168" s="36"/>
      <c r="H168" s="29"/>
      <c r="I168" s="29"/>
      <c r="J168" s="29"/>
      <c r="K168" s="110"/>
      <c r="L168" s="110"/>
      <c r="M168" s="225"/>
      <c r="N168" s="110"/>
      <c r="O168" s="110"/>
      <c r="P168" s="110"/>
      <c r="Q168" s="110"/>
      <c r="R168" s="110"/>
      <c r="S168" s="110"/>
      <c r="T168" s="110"/>
      <c r="U168" s="110"/>
      <c r="V168" s="110"/>
      <c r="W168" s="110"/>
      <c r="X168" s="110"/>
    </row>
    <row r="169" spans="7:24" s="1" customFormat="1" x14ac:dyDescent="0.25">
      <c r="G169" s="36"/>
      <c r="H169" s="29"/>
      <c r="I169" s="29"/>
      <c r="J169" s="29"/>
      <c r="K169" s="110"/>
      <c r="L169" s="110"/>
      <c r="M169" s="225"/>
      <c r="N169" s="110"/>
      <c r="O169" s="110"/>
      <c r="P169" s="110"/>
      <c r="Q169" s="110"/>
      <c r="R169" s="110"/>
      <c r="S169" s="110"/>
      <c r="T169" s="110"/>
      <c r="U169" s="110"/>
      <c r="V169" s="110"/>
      <c r="W169" s="110"/>
      <c r="X169" s="110"/>
    </row>
    <row r="170" spans="7:24" s="1" customFormat="1" x14ac:dyDescent="0.25">
      <c r="G170" s="36"/>
      <c r="H170" s="29"/>
      <c r="I170" s="29"/>
      <c r="J170" s="29"/>
      <c r="K170" s="110"/>
      <c r="L170" s="110"/>
      <c r="M170" s="225"/>
      <c r="N170" s="110"/>
      <c r="O170" s="110"/>
      <c r="P170" s="110"/>
      <c r="Q170" s="110"/>
      <c r="R170" s="110"/>
      <c r="S170" s="110"/>
      <c r="T170" s="110"/>
      <c r="U170" s="110"/>
      <c r="V170" s="110"/>
      <c r="W170" s="110"/>
      <c r="X170" s="110"/>
    </row>
    <row r="171" spans="7:24" s="1" customFormat="1" x14ac:dyDescent="0.25">
      <c r="G171" s="36"/>
      <c r="H171" s="29"/>
      <c r="I171" s="29"/>
      <c r="J171" s="29"/>
      <c r="K171" s="110"/>
      <c r="L171" s="110"/>
      <c r="M171" s="225"/>
      <c r="N171" s="110"/>
      <c r="O171" s="110"/>
      <c r="P171" s="110"/>
      <c r="Q171" s="110"/>
      <c r="R171" s="110"/>
      <c r="S171" s="110"/>
      <c r="T171" s="110"/>
      <c r="U171" s="110"/>
      <c r="V171" s="110"/>
      <c r="W171" s="110"/>
      <c r="X171" s="110"/>
    </row>
    <row r="172" spans="7:24" s="1" customFormat="1" x14ac:dyDescent="0.25">
      <c r="G172" s="36"/>
      <c r="H172" s="29"/>
      <c r="I172" s="29"/>
      <c r="J172" s="29"/>
      <c r="K172" s="110"/>
      <c r="L172" s="110"/>
      <c r="M172" s="225"/>
      <c r="N172" s="110"/>
      <c r="O172" s="110"/>
      <c r="P172" s="110"/>
      <c r="Q172" s="110"/>
      <c r="R172" s="110"/>
      <c r="S172" s="110"/>
      <c r="T172" s="110"/>
      <c r="U172" s="110"/>
      <c r="V172" s="110"/>
      <c r="W172" s="110"/>
      <c r="X172" s="110"/>
    </row>
    <row r="173" spans="7:24" s="1" customFormat="1" x14ac:dyDescent="0.25">
      <c r="G173" s="36"/>
      <c r="H173" s="29"/>
      <c r="I173" s="29"/>
      <c r="J173" s="29"/>
      <c r="K173" s="110"/>
      <c r="L173" s="110"/>
      <c r="M173" s="225"/>
      <c r="N173" s="110"/>
      <c r="O173" s="110"/>
      <c r="P173" s="110"/>
      <c r="Q173" s="110"/>
      <c r="R173" s="110"/>
      <c r="S173" s="110"/>
      <c r="T173" s="110"/>
      <c r="U173" s="110"/>
      <c r="V173" s="110"/>
      <c r="W173" s="110"/>
      <c r="X173" s="110"/>
    </row>
    <row r="174" spans="7:24" s="1" customFormat="1" x14ac:dyDescent="0.25">
      <c r="G174" s="36"/>
      <c r="H174" s="29"/>
      <c r="I174" s="29"/>
      <c r="J174" s="29"/>
      <c r="K174" s="110"/>
      <c r="L174" s="110"/>
      <c r="M174" s="225"/>
      <c r="N174" s="110"/>
      <c r="O174" s="110"/>
      <c r="P174" s="110"/>
      <c r="Q174" s="110"/>
      <c r="R174" s="110"/>
      <c r="S174" s="110"/>
      <c r="T174" s="110"/>
      <c r="U174" s="110"/>
      <c r="V174" s="110"/>
      <c r="W174" s="110"/>
      <c r="X174" s="110"/>
    </row>
    <row r="175" spans="7:24" s="1" customFormat="1" x14ac:dyDescent="0.25">
      <c r="G175" s="36"/>
      <c r="H175" s="29"/>
      <c r="I175" s="29"/>
      <c r="J175" s="29"/>
      <c r="K175" s="110"/>
      <c r="L175" s="110"/>
      <c r="M175" s="225"/>
      <c r="N175" s="110"/>
      <c r="O175" s="110"/>
      <c r="P175" s="110"/>
      <c r="Q175" s="110"/>
      <c r="R175" s="110"/>
      <c r="S175" s="110"/>
      <c r="T175" s="110"/>
      <c r="U175" s="110"/>
      <c r="V175" s="110"/>
      <c r="W175" s="110"/>
      <c r="X175" s="110"/>
    </row>
    <row r="176" spans="7:24" s="1" customFormat="1" x14ac:dyDescent="0.25">
      <c r="G176" s="36"/>
      <c r="H176" s="29"/>
      <c r="I176" s="29"/>
      <c r="J176" s="29"/>
      <c r="K176" s="110"/>
      <c r="L176" s="110"/>
      <c r="M176" s="225"/>
      <c r="N176" s="110"/>
      <c r="O176" s="110"/>
      <c r="P176" s="110"/>
      <c r="Q176" s="110"/>
      <c r="R176" s="110"/>
      <c r="S176" s="110"/>
      <c r="T176" s="110"/>
      <c r="U176" s="110"/>
      <c r="V176" s="110"/>
      <c r="W176" s="110"/>
      <c r="X176" s="110"/>
    </row>
    <row r="177" spans="7:24" s="1" customFormat="1" x14ac:dyDescent="0.25">
      <c r="G177" s="36"/>
      <c r="H177" s="29"/>
      <c r="I177" s="29"/>
      <c r="J177" s="29"/>
      <c r="K177" s="110"/>
      <c r="L177" s="110"/>
      <c r="M177" s="225"/>
      <c r="N177" s="110"/>
      <c r="O177" s="110"/>
      <c r="P177" s="110"/>
      <c r="Q177" s="110"/>
      <c r="R177" s="110"/>
      <c r="S177" s="110"/>
      <c r="T177" s="110"/>
      <c r="U177" s="110"/>
      <c r="V177" s="110"/>
      <c r="W177" s="110"/>
      <c r="X177" s="110"/>
    </row>
    <row r="178" spans="7:24" s="1" customFormat="1" x14ac:dyDescent="0.25">
      <c r="G178" s="36"/>
      <c r="H178" s="29"/>
      <c r="I178" s="29"/>
      <c r="J178" s="29"/>
      <c r="K178" s="110"/>
      <c r="L178" s="110"/>
      <c r="M178" s="225"/>
      <c r="N178" s="110"/>
      <c r="O178" s="110"/>
      <c r="P178" s="110"/>
      <c r="Q178" s="110"/>
      <c r="R178" s="110"/>
      <c r="S178" s="110"/>
      <c r="T178" s="110"/>
      <c r="U178" s="110"/>
      <c r="V178" s="110"/>
      <c r="W178" s="110"/>
      <c r="X178" s="110"/>
    </row>
    <row r="179" spans="7:24" s="1" customFormat="1" x14ac:dyDescent="0.25">
      <c r="G179" s="36"/>
      <c r="H179" s="29"/>
      <c r="I179" s="29"/>
      <c r="J179" s="29"/>
      <c r="K179" s="110"/>
      <c r="L179" s="110"/>
      <c r="M179" s="225"/>
      <c r="N179" s="110"/>
      <c r="O179" s="110"/>
      <c r="P179" s="110"/>
      <c r="Q179" s="110"/>
      <c r="R179" s="110"/>
      <c r="S179" s="110"/>
      <c r="T179" s="110"/>
      <c r="U179" s="110"/>
      <c r="V179" s="110"/>
      <c r="W179" s="110"/>
      <c r="X179" s="110"/>
    </row>
    <row r="180" spans="7:24" s="1" customFormat="1" x14ac:dyDescent="0.25">
      <c r="G180" s="36"/>
      <c r="H180" s="29"/>
      <c r="I180" s="29"/>
      <c r="J180" s="29"/>
      <c r="K180" s="110"/>
      <c r="L180" s="110"/>
      <c r="M180" s="225"/>
      <c r="N180" s="110"/>
      <c r="O180" s="110"/>
      <c r="P180" s="110"/>
      <c r="Q180" s="110"/>
      <c r="R180" s="110"/>
      <c r="S180" s="110"/>
      <c r="T180" s="110"/>
      <c r="U180" s="110"/>
      <c r="V180" s="110"/>
      <c r="W180" s="110"/>
      <c r="X180" s="110"/>
    </row>
    <row r="181" spans="7:24" s="1" customFormat="1" x14ac:dyDescent="0.25">
      <c r="G181" s="36"/>
      <c r="H181" s="29"/>
      <c r="I181" s="29"/>
      <c r="J181" s="29"/>
      <c r="K181" s="110"/>
      <c r="L181" s="110"/>
      <c r="M181" s="225"/>
      <c r="N181" s="110"/>
      <c r="O181" s="110"/>
      <c r="P181" s="110"/>
      <c r="Q181" s="110"/>
      <c r="R181" s="110"/>
      <c r="S181" s="110"/>
      <c r="T181" s="110"/>
      <c r="U181" s="110"/>
      <c r="V181" s="110"/>
      <c r="W181" s="110"/>
      <c r="X181" s="110"/>
    </row>
    <row r="182" spans="7:24" s="1" customFormat="1" x14ac:dyDescent="0.25">
      <c r="G182" s="36"/>
      <c r="H182" s="29"/>
      <c r="I182" s="29"/>
      <c r="J182" s="29"/>
      <c r="K182" s="110"/>
      <c r="L182" s="110"/>
      <c r="M182" s="225"/>
      <c r="N182" s="110"/>
      <c r="O182" s="110"/>
      <c r="P182" s="110"/>
      <c r="Q182" s="110"/>
      <c r="R182" s="110"/>
      <c r="S182" s="110"/>
      <c r="T182" s="110"/>
      <c r="U182" s="110"/>
      <c r="V182" s="110"/>
      <c r="W182" s="110"/>
      <c r="X182" s="110"/>
    </row>
    <row r="183" spans="7:24" s="1" customFormat="1" x14ac:dyDescent="0.25">
      <c r="G183" s="36"/>
      <c r="H183" s="29"/>
      <c r="I183" s="29"/>
      <c r="J183" s="29"/>
      <c r="K183" s="110"/>
      <c r="L183" s="110"/>
      <c r="M183" s="225"/>
      <c r="N183" s="110"/>
      <c r="O183" s="110"/>
      <c r="P183" s="110"/>
      <c r="Q183" s="110"/>
      <c r="R183" s="110"/>
      <c r="S183" s="110"/>
      <c r="T183" s="110"/>
      <c r="U183" s="110"/>
      <c r="V183" s="110"/>
      <c r="W183" s="110"/>
      <c r="X183" s="110"/>
    </row>
    <row r="184" spans="7:24" s="1" customFormat="1" x14ac:dyDescent="0.25">
      <c r="G184" s="36"/>
      <c r="H184" s="29"/>
      <c r="I184" s="29"/>
      <c r="J184" s="29"/>
      <c r="K184" s="110"/>
      <c r="L184" s="110"/>
      <c r="M184" s="225"/>
      <c r="N184" s="110"/>
      <c r="O184" s="110"/>
      <c r="P184" s="110"/>
      <c r="Q184" s="110"/>
      <c r="R184" s="110"/>
      <c r="S184" s="110"/>
      <c r="T184" s="110"/>
      <c r="U184" s="110"/>
      <c r="V184" s="110"/>
      <c r="W184" s="110"/>
      <c r="X184" s="110"/>
    </row>
    <row r="185" spans="7:24" s="1" customFormat="1" x14ac:dyDescent="0.25">
      <c r="G185" s="36"/>
      <c r="H185" s="29"/>
      <c r="I185" s="29"/>
      <c r="J185" s="29"/>
      <c r="K185" s="110"/>
      <c r="L185" s="110"/>
      <c r="M185" s="225"/>
      <c r="N185" s="110"/>
      <c r="O185" s="110"/>
      <c r="P185" s="110"/>
      <c r="Q185" s="110"/>
      <c r="R185" s="110"/>
      <c r="S185" s="110"/>
      <c r="T185" s="110"/>
      <c r="U185" s="110"/>
      <c r="V185" s="110"/>
      <c r="W185" s="110"/>
      <c r="X185" s="110"/>
    </row>
    <row r="186" spans="7:24" s="1" customFormat="1" x14ac:dyDescent="0.25">
      <c r="G186" s="36"/>
      <c r="H186" s="29"/>
      <c r="I186" s="29"/>
      <c r="J186" s="29"/>
      <c r="K186" s="110"/>
      <c r="L186" s="110"/>
      <c r="M186" s="225"/>
      <c r="N186" s="110"/>
      <c r="O186" s="110"/>
      <c r="P186" s="110"/>
      <c r="Q186" s="110"/>
      <c r="R186" s="110"/>
      <c r="S186" s="110"/>
      <c r="T186" s="110"/>
      <c r="U186" s="110"/>
      <c r="V186" s="110"/>
      <c r="W186" s="110"/>
      <c r="X186" s="110"/>
    </row>
    <row r="187" spans="7:24" s="1" customFormat="1" x14ac:dyDescent="0.25">
      <c r="G187" s="36"/>
      <c r="H187" s="29"/>
      <c r="I187" s="29"/>
      <c r="J187" s="29"/>
      <c r="K187" s="110"/>
      <c r="L187" s="110"/>
      <c r="M187" s="225"/>
      <c r="N187" s="110"/>
      <c r="O187" s="110"/>
      <c r="P187" s="110"/>
      <c r="Q187" s="110"/>
      <c r="R187" s="110"/>
      <c r="S187" s="110"/>
      <c r="T187" s="110"/>
      <c r="U187" s="110"/>
      <c r="V187" s="110"/>
      <c r="W187" s="110"/>
      <c r="X187" s="110"/>
    </row>
    <row r="188" spans="7:24" s="1" customFormat="1" x14ac:dyDescent="0.25">
      <c r="G188" s="36"/>
      <c r="H188" s="29"/>
      <c r="I188" s="29"/>
      <c r="J188" s="29"/>
      <c r="K188" s="110"/>
      <c r="L188" s="110"/>
      <c r="M188" s="225"/>
      <c r="N188" s="110"/>
      <c r="O188" s="110"/>
      <c r="P188" s="110"/>
      <c r="Q188" s="110"/>
      <c r="R188" s="110"/>
      <c r="S188" s="110"/>
      <c r="T188" s="110"/>
      <c r="U188" s="110"/>
      <c r="V188" s="110"/>
      <c r="W188" s="110"/>
      <c r="X188" s="110"/>
    </row>
    <row r="189" spans="7:24" s="1" customFormat="1" x14ac:dyDescent="0.25">
      <c r="G189" s="36"/>
      <c r="H189" s="29"/>
      <c r="I189" s="29"/>
      <c r="J189" s="29"/>
      <c r="K189" s="110"/>
      <c r="L189" s="110"/>
      <c r="M189" s="225"/>
      <c r="N189" s="110"/>
      <c r="O189" s="110"/>
      <c r="P189" s="110"/>
      <c r="Q189" s="110"/>
      <c r="R189" s="110"/>
      <c r="S189" s="110"/>
      <c r="T189" s="110"/>
      <c r="U189" s="110"/>
      <c r="V189" s="110"/>
      <c r="W189" s="110"/>
      <c r="X189" s="110"/>
    </row>
    <row r="190" spans="7:24" s="1" customFormat="1" x14ac:dyDescent="0.25">
      <c r="G190" s="36"/>
      <c r="H190" s="29"/>
      <c r="I190" s="29"/>
      <c r="J190" s="29"/>
      <c r="K190" s="110"/>
      <c r="L190" s="110"/>
      <c r="M190" s="225"/>
      <c r="N190" s="110"/>
      <c r="O190" s="110"/>
      <c r="P190" s="110"/>
      <c r="Q190" s="110"/>
      <c r="R190" s="110"/>
      <c r="S190" s="110"/>
      <c r="T190" s="110"/>
      <c r="U190" s="110"/>
      <c r="V190" s="110"/>
      <c r="W190" s="110"/>
      <c r="X190" s="110"/>
    </row>
    <row r="191" spans="7:24" s="1" customFormat="1" x14ac:dyDescent="0.25">
      <c r="G191" s="36"/>
      <c r="H191" s="29"/>
      <c r="I191" s="29"/>
      <c r="J191" s="29"/>
      <c r="K191" s="110"/>
      <c r="L191" s="110"/>
      <c r="M191" s="225"/>
      <c r="N191" s="110"/>
      <c r="O191" s="110"/>
      <c r="P191" s="110"/>
      <c r="Q191" s="110"/>
      <c r="R191" s="110"/>
      <c r="S191" s="110"/>
      <c r="T191" s="110"/>
      <c r="U191" s="110"/>
      <c r="V191" s="110"/>
      <c r="W191" s="110"/>
      <c r="X191" s="110"/>
    </row>
    <row r="192" spans="7:24" s="1" customFormat="1" x14ac:dyDescent="0.25">
      <c r="G192" s="36"/>
      <c r="H192" s="29"/>
      <c r="I192" s="29"/>
      <c r="J192" s="29"/>
      <c r="K192" s="110"/>
      <c r="L192" s="110"/>
      <c r="M192" s="225"/>
      <c r="N192" s="110"/>
      <c r="O192" s="110"/>
      <c r="P192" s="110"/>
      <c r="Q192" s="110"/>
      <c r="R192" s="110"/>
      <c r="S192" s="110"/>
      <c r="T192" s="110"/>
      <c r="U192" s="110"/>
      <c r="V192" s="110"/>
      <c r="W192" s="110"/>
      <c r="X192" s="110"/>
    </row>
    <row r="193" spans="7:24" s="1" customFormat="1" x14ac:dyDescent="0.25">
      <c r="G193" s="36"/>
      <c r="H193" s="29"/>
      <c r="I193" s="29"/>
      <c r="J193" s="29"/>
      <c r="K193" s="110"/>
      <c r="L193" s="110"/>
      <c r="M193" s="225"/>
      <c r="N193" s="110"/>
      <c r="O193" s="110"/>
      <c r="P193" s="110"/>
      <c r="Q193" s="110"/>
      <c r="R193" s="110"/>
      <c r="S193" s="110"/>
      <c r="T193" s="110"/>
      <c r="U193" s="110"/>
      <c r="V193" s="110"/>
      <c r="W193" s="110"/>
      <c r="X193" s="110"/>
    </row>
    <row r="194" spans="7:24" s="1" customFormat="1" x14ac:dyDescent="0.25">
      <c r="G194" s="36"/>
      <c r="H194" s="29"/>
      <c r="I194" s="29"/>
      <c r="J194" s="29"/>
      <c r="K194" s="110"/>
      <c r="L194" s="110"/>
      <c r="M194" s="225"/>
      <c r="N194" s="110"/>
      <c r="O194" s="110"/>
      <c r="P194" s="110"/>
      <c r="Q194" s="110"/>
      <c r="R194" s="110"/>
      <c r="S194" s="110"/>
      <c r="T194" s="110"/>
      <c r="U194" s="110"/>
      <c r="V194" s="110"/>
      <c r="W194" s="110"/>
      <c r="X194" s="110"/>
    </row>
    <row r="195" spans="7:24" s="1" customFormat="1" x14ac:dyDescent="0.25">
      <c r="G195" s="36"/>
      <c r="H195" s="29"/>
      <c r="I195" s="29"/>
      <c r="J195" s="29"/>
      <c r="K195" s="110"/>
      <c r="L195" s="110"/>
      <c r="M195" s="225"/>
      <c r="N195" s="110"/>
      <c r="O195" s="110"/>
      <c r="P195" s="110"/>
      <c r="Q195" s="110"/>
      <c r="R195" s="110"/>
      <c r="S195" s="110"/>
      <c r="T195" s="110"/>
      <c r="U195" s="110"/>
      <c r="V195" s="110"/>
      <c r="W195" s="110"/>
      <c r="X195" s="110"/>
    </row>
    <row r="196" spans="7:24" s="1" customFormat="1" x14ac:dyDescent="0.25">
      <c r="G196" s="36"/>
      <c r="H196" s="29"/>
      <c r="I196" s="29"/>
      <c r="J196" s="29"/>
      <c r="K196" s="110"/>
      <c r="L196" s="110"/>
      <c r="M196" s="225"/>
      <c r="N196" s="110"/>
      <c r="O196" s="110"/>
      <c r="P196" s="110"/>
      <c r="Q196" s="110"/>
      <c r="R196" s="110"/>
      <c r="S196" s="110"/>
      <c r="T196" s="110"/>
      <c r="U196" s="110"/>
      <c r="V196" s="110"/>
      <c r="W196" s="110"/>
      <c r="X196" s="110"/>
    </row>
    <row r="197" spans="7:24" s="1" customFormat="1" x14ac:dyDescent="0.25">
      <c r="G197" s="36"/>
      <c r="H197" s="29"/>
      <c r="I197" s="29"/>
      <c r="J197" s="29"/>
      <c r="K197" s="110"/>
      <c r="L197" s="110"/>
      <c r="M197" s="225"/>
      <c r="N197" s="110"/>
      <c r="O197" s="110"/>
      <c r="P197" s="110"/>
      <c r="Q197" s="110"/>
      <c r="R197" s="110"/>
      <c r="S197" s="110"/>
      <c r="T197" s="110"/>
      <c r="U197" s="110"/>
      <c r="V197" s="110"/>
      <c r="W197" s="110"/>
      <c r="X197" s="110"/>
    </row>
    <row r="198" spans="7:24" s="1" customFormat="1" x14ac:dyDescent="0.25">
      <c r="G198" s="36"/>
      <c r="H198" s="29"/>
      <c r="I198" s="29"/>
      <c r="J198" s="29"/>
      <c r="K198" s="110"/>
      <c r="L198" s="110"/>
      <c r="M198" s="225"/>
      <c r="N198" s="110"/>
      <c r="O198" s="110"/>
      <c r="P198" s="110"/>
      <c r="Q198" s="110"/>
      <c r="R198" s="110"/>
      <c r="S198" s="110"/>
      <c r="T198" s="110"/>
      <c r="U198" s="110"/>
      <c r="V198" s="110"/>
      <c r="W198" s="110"/>
      <c r="X198" s="110"/>
    </row>
    <row r="199" spans="7:24" s="1" customFormat="1" x14ac:dyDescent="0.25">
      <c r="G199" s="36"/>
      <c r="H199" s="29"/>
      <c r="I199" s="29"/>
      <c r="J199" s="29"/>
      <c r="K199" s="110"/>
      <c r="L199" s="110"/>
      <c r="M199" s="225"/>
      <c r="N199" s="110"/>
      <c r="O199" s="110"/>
      <c r="P199" s="110"/>
      <c r="Q199" s="110"/>
      <c r="R199" s="110"/>
      <c r="S199" s="110"/>
      <c r="T199" s="110"/>
      <c r="U199" s="110"/>
      <c r="V199" s="110"/>
      <c r="W199" s="110"/>
      <c r="X199" s="110"/>
    </row>
    <row r="200" spans="7:24" s="1" customFormat="1" x14ac:dyDescent="0.25">
      <c r="G200" s="36"/>
      <c r="H200" s="29"/>
      <c r="I200" s="29"/>
      <c r="J200" s="29"/>
      <c r="K200" s="110"/>
      <c r="L200" s="110"/>
      <c r="M200" s="225"/>
      <c r="N200" s="110"/>
      <c r="O200" s="110"/>
      <c r="P200" s="110"/>
      <c r="Q200" s="110"/>
      <c r="R200" s="110"/>
      <c r="S200" s="110"/>
      <c r="T200" s="110"/>
      <c r="U200" s="110"/>
      <c r="V200" s="110"/>
      <c r="W200" s="110"/>
      <c r="X200" s="110"/>
    </row>
    <row r="201" spans="7:24" s="1" customFormat="1" x14ac:dyDescent="0.25">
      <c r="G201" s="36"/>
      <c r="H201" s="29"/>
      <c r="I201" s="29"/>
      <c r="J201" s="29"/>
      <c r="K201" s="110"/>
      <c r="L201" s="110"/>
      <c r="M201" s="225"/>
      <c r="N201" s="110"/>
      <c r="O201" s="110"/>
      <c r="P201" s="110"/>
      <c r="Q201" s="110"/>
      <c r="R201" s="110"/>
      <c r="S201" s="110"/>
      <c r="T201" s="110"/>
      <c r="U201" s="110"/>
      <c r="V201" s="110"/>
      <c r="W201" s="110"/>
      <c r="X201" s="110"/>
    </row>
  </sheetData>
  <sheetProtection sheet="1" objects="1" scenarios="1" selectLockedCells="1"/>
  <mergeCells count="43">
    <mergeCell ref="A48:A49"/>
    <mergeCell ref="G48:G49"/>
    <mergeCell ref="A50:A51"/>
    <mergeCell ref="F50:F51"/>
    <mergeCell ref="A1:G1"/>
    <mergeCell ref="A2:G2"/>
    <mergeCell ref="B3:E3"/>
    <mergeCell ref="G50:G51"/>
    <mergeCell ref="A4:D6"/>
    <mergeCell ref="G4:G21"/>
    <mergeCell ref="G22:G37"/>
    <mergeCell ref="A38:A39"/>
    <mergeCell ref="F38:F39"/>
    <mergeCell ref="G38:G39"/>
    <mergeCell ref="A22:C22"/>
    <mergeCell ref="M4:M7"/>
    <mergeCell ref="H1:N2"/>
    <mergeCell ref="N4:N7"/>
    <mergeCell ref="H56:I56"/>
    <mergeCell ref="A56:G56"/>
    <mergeCell ref="A40:A43"/>
    <mergeCell ref="G40:G43"/>
    <mergeCell ref="F44:F47"/>
    <mergeCell ref="A52:A53"/>
    <mergeCell ref="F52:F53"/>
    <mergeCell ref="G52:G53"/>
    <mergeCell ref="A54:A55"/>
    <mergeCell ref="F54:F55"/>
    <mergeCell ref="G54:G55"/>
    <mergeCell ref="A44:A47"/>
    <mergeCell ref="G44:G47"/>
    <mergeCell ref="M38:M39"/>
    <mergeCell ref="N38:N39"/>
    <mergeCell ref="M40:M43"/>
    <mergeCell ref="N40:N43"/>
    <mergeCell ref="M44:M47"/>
    <mergeCell ref="N44:N47"/>
    <mergeCell ref="K56:N57"/>
    <mergeCell ref="N50:N53"/>
    <mergeCell ref="F48:F49"/>
    <mergeCell ref="M50:M53"/>
    <mergeCell ref="M54:M55"/>
    <mergeCell ref="N54:N55"/>
  </mergeCells>
  <conditionalFormatting sqref="A56 J56">
    <cfRule type="containsText" dxfId="55" priority="7" operator="containsText" text="NOTE">
      <formula>NOT(ISERROR(SEARCH("NOTE",A56)))</formula>
    </cfRule>
  </conditionalFormatting>
  <conditionalFormatting sqref="A52:E53">
    <cfRule type="expression" dxfId="54" priority="25">
      <formula>$F$52="Not Applicable"</formula>
    </cfRule>
  </conditionalFormatting>
  <conditionalFormatting sqref="A38:E39">
    <cfRule type="expression" dxfId="53" priority="27">
      <formula>$I$38="NA"</formula>
    </cfRule>
  </conditionalFormatting>
  <conditionalFormatting sqref="A48:E49">
    <cfRule type="expression" dxfId="52" priority="29">
      <formula>$H$44=2</formula>
    </cfRule>
  </conditionalFormatting>
  <conditionalFormatting sqref="H56">
    <cfRule type="containsText" dxfId="51" priority="1" operator="containsText" text="NOTE">
      <formula>NOT(ISERROR(SEARCH("NOTE",H56)))</formula>
    </cfRule>
  </conditionalFormatting>
  <pageMargins left="0.7" right="0.7" top="0.75" bottom="0.75" header="0.3" footer="0.3"/>
  <pageSetup scale="82" fitToHeight="0" orientation="landscape" r:id="rId1"/>
  <headerFooter>
    <oddFooter>&amp;CFamily Planning HIV Integration Tool &amp;P</oddFooter>
  </headerFooter>
  <rowBreaks count="2" manualBreakCount="2">
    <brk id="21" max="7" man="1"/>
    <brk id="47"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45067" r:id="rId4" name="Option Button 11">
              <controlPr defaultSize="0" autoFill="0" autoLine="0" autoPict="0">
                <anchor moveWithCells="1">
                  <from>
                    <xdr:col>1</xdr:col>
                    <xdr:colOff>390525</xdr:colOff>
                    <xdr:row>7</xdr:row>
                    <xdr:rowOff>0</xdr:rowOff>
                  </from>
                  <to>
                    <xdr:col>1</xdr:col>
                    <xdr:colOff>676275</xdr:colOff>
                    <xdr:row>8</xdr:row>
                    <xdr:rowOff>0</xdr:rowOff>
                  </to>
                </anchor>
              </controlPr>
            </control>
          </mc:Choice>
        </mc:AlternateContent>
        <mc:AlternateContent xmlns:mc="http://schemas.openxmlformats.org/markup-compatibility/2006">
          <mc:Choice Requires="x14">
            <control shapeId="45068" r:id="rId5" name="Option Button 12">
              <controlPr defaultSize="0" autoFill="0" autoLine="0" autoPict="0">
                <anchor moveWithCells="1">
                  <from>
                    <xdr:col>1</xdr:col>
                    <xdr:colOff>0</xdr:colOff>
                    <xdr:row>43</xdr:row>
                    <xdr:rowOff>38100</xdr:rowOff>
                  </from>
                  <to>
                    <xdr:col>4</xdr:col>
                    <xdr:colOff>790575</xdr:colOff>
                    <xdr:row>43</xdr:row>
                    <xdr:rowOff>238125</xdr:rowOff>
                  </to>
                </anchor>
              </controlPr>
            </control>
          </mc:Choice>
        </mc:AlternateContent>
        <mc:AlternateContent xmlns:mc="http://schemas.openxmlformats.org/markup-compatibility/2006">
          <mc:Choice Requires="x14">
            <control shapeId="45069" r:id="rId6" name="Option Button 13">
              <controlPr defaultSize="0" autoFill="0" autoLine="0" autoPict="0">
                <anchor moveWithCells="1">
                  <from>
                    <xdr:col>1</xdr:col>
                    <xdr:colOff>0</xdr:colOff>
                    <xdr:row>43</xdr:row>
                    <xdr:rowOff>238125</xdr:rowOff>
                  </from>
                  <to>
                    <xdr:col>4</xdr:col>
                    <xdr:colOff>790575</xdr:colOff>
                    <xdr:row>44</xdr:row>
                    <xdr:rowOff>238125</xdr:rowOff>
                  </to>
                </anchor>
              </controlPr>
            </control>
          </mc:Choice>
        </mc:AlternateContent>
        <mc:AlternateContent xmlns:mc="http://schemas.openxmlformats.org/markup-compatibility/2006">
          <mc:Choice Requires="x14">
            <control shapeId="45070" r:id="rId7" name="Option Button 14">
              <controlPr defaultSize="0" autoFill="0" autoLine="0" autoPict="0">
                <anchor moveWithCells="1">
                  <from>
                    <xdr:col>1</xdr:col>
                    <xdr:colOff>9525</xdr:colOff>
                    <xdr:row>47</xdr:row>
                    <xdr:rowOff>0</xdr:rowOff>
                  </from>
                  <to>
                    <xdr:col>4</xdr:col>
                    <xdr:colOff>800100</xdr:colOff>
                    <xdr:row>48</xdr:row>
                    <xdr:rowOff>0</xdr:rowOff>
                  </to>
                </anchor>
              </controlPr>
            </control>
          </mc:Choice>
        </mc:AlternateContent>
        <mc:AlternateContent xmlns:mc="http://schemas.openxmlformats.org/markup-compatibility/2006">
          <mc:Choice Requires="x14">
            <control shapeId="45071" r:id="rId8" name="Option Button 15">
              <controlPr defaultSize="0" autoFill="0" autoLine="0" autoPict="0">
                <anchor moveWithCells="1">
                  <from>
                    <xdr:col>1</xdr:col>
                    <xdr:colOff>9525</xdr:colOff>
                    <xdr:row>48</xdr:row>
                    <xdr:rowOff>0</xdr:rowOff>
                  </from>
                  <to>
                    <xdr:col>4</xdr:col>
                    <xdr:colOff>800100</xdr:colOff>
                    <xdr:row>49</xdr:row>
                    <xdr:rowOff>0</xdr:rowOff>
                  </to>
                </anchor>
              </controlPr>
            </control>
          </mc:Choice>
        </mc:AlternateContent>
        <mc:AlternateContent xmlns:mc="http://schemas.openxmlformats.org/markup-compatibility/2006">
          <mc:Choice Requires="x14">
            <control shapeId="45077" r:id="rId9" name="Option Button 21">
              <controlPr defaultSize="0" autoFill="0" autoLine="0" autoPict="0">
                <anchor moveWithCells="1">
                  <from>
                    <xdr:col>1</xdr:col>
                    <xdr:colOff>390525</xdr:colOff>
                    <xdr:row>8</xdr:row>
                    <xdr:rowOff>66675</xdr:rowOff>
                  </from>
                  <to>
                    <xdr:col>1</xdr:col>
                    <xdr:colOff>657225</xdr:colOff>
                    <xdr:row>8</xdr:row>
                    <xdr:rowOff>295275</xdr:rowOff>
                  </to>
                </anchor>
              </controlPr>
            </control>
          </mc:Choice>
        </mc:AlternateContent>
        <mc:AlternateContent xmlns:mc="http://schemas.openxmlformats.org/markup-compatibility/2006">
          <mc:Choice Requires="x14">
            <control shapeId="45078" r:id="rId10" name="Option Button 22">
              <controlPr defaultSize="0" autoFill="0" autoLine="0" autoPict="0">
                <anchor moveWithCells="1">
                  <from>
                    <xdr:col>1</xdr:col>
                    <xdr:colOff>390525</xdr:colOff>
                    <xdr:row>9</xdr:row>
                    <xdr:rowOff>0</xdr:rowOff>
                  </from>
                  <to>
                    <xdr:col>1</xdr:col>
                    <xdr:colOff>657225</xdr:colOff>
                    <xdr:row>10</xdr:row>
                    <xdr:rowOff>0</xdr:rowOff>
                  </to>
                </anchor>
              </controlPr>
            </control>
          </mc:Choice>
        </mc:AlternateContent>
        <mc:AlternateContent xmlns:mc="http://schemas.openxmlformats.org/markup-compatibility/2006">
          <mc:Choice Requires="x14">
            <control shapeId="45079" r:id="rId11" name="Option Button 23">
              <controlPr defaultSize="0" autoFill="0" autoLine="0" autoPict="0">
                <anchor moveWithCells="1">
                  <from>
                    <xdr:col>1</xdr:col>
                    <xdr:colOff>390525</xdr:colOff>
                    <xdr:row>10</xdr:row>
                    <xdr:rowOff>0</xdr:rowOff>
                  </from>
                  <to>
                    <xdr:col>1</xdr:col>
                    <xdr:colOff>657225</xdr:colOff>
                    <xdr:row>11</xdr:row>
                    <xdr:rowOff>0</xdr:rowOff>
                  </to>
                </anchor>
              </controlPr>
            </control>
          </mc:Choice>
        </mc:AlternateContent>
        <mc:AlternateContent xmlns:mc="http://schemas.openxmlformats.org/markup-compatibility/2006">
          <mc:Choice Requires="x14">
            <control shapeId="45080" r:id="rId12" name="Option Button 24">
              <controlPr defaultSize="0" autoFill="0" autoLine="0" autoPict="0">
                <anchor moveWithCells="1">
                  <from>
                    <xdr:col>1</xdr:col>
                    <xdr:colOff>390525</xdr:colOff>
                    <xdr:row>11</xdr:row>
                    <xdr:rowOff>0</xdr:rowOff>
                  </from>
                  <to>
                    <xdr:col>1</xdr:col>
                    <xdr:colOff>657225</xdr:colOff>
                    <xdr:row>12</xdr:row>
                    <xdr:rowOff>0</xdr:rowOff>
                  </to>
                </anchor>
              </controlPr>
            </control>
          </mc:Choice>
        </mc:AlternateContent>
        <mc:AlternateContent xmlns:mc="http://schemas.openxmlformats.org/markup-compatibility/2006">
          <mc:Choice Requires="x14">
            <control shapeId="45081" r:id="rId13" name="Option Button 25">
              <controlPr defaultSize="0" autoFill="0" autoLine="0" autoPict="0">
                <anchor moveWithCells="1">
                  <from>
                    <xdr:col>1</xdr:col>
                    <xdr:colOff>390525</xdr:colOff>
                    <xdr:row>12</xdr:row>
                    <xdr:rowOff>0</xdr:rowOff>
                  </from>
                  <to>
                    <xdr:col>1</xdr:col>
                    <xdr:colOff>657225</xdr:colOff>
                    <xdr:row>13</xdr:row>
                    <xdr:rowOff>0</xdr:rowOff>
                  </to>
                </anchor>
              </controlPr>
            </control>
          </mc:Choice>
        </mc:AlternateContent>
        <mc:AlternateContent xmlns:mc="http://schemas.openxmlformats.org/markup-compatibility/2006">
          <mc:Choice Requires="x14">
            <control shapeId="45082" r:id="rId14" name="Option Button 26">
              <controlPr defaultSize="0" autoFill="0" autoLine="0" autoPict="0">
                <anchor moveWithCells="1">
                  <from>
                    <xdr:col>1</xdr:col>
                    <xdr:colOff>390525</xdr:colOff>
                    <xdr:row>14</xdr:row>
                    <xdr:rowOff>0</xdr:rowOff>
                  </from>
                  <to>
                    <xdr:col>1</xdr:col>
                    <xdr:colOff>657225</xdr:colOff>
                    <xdr:row>15</xdr:row>
                    <xdr:rowOff>0</xdr:rowOff>
                  </to>
                </anchor>
              </controlPr>
            </control>
          </mc:Choice>
        </mc:AlternateContent>
        <mc:AlternateContent xmlns:mc="http://schemas.openxmlformats.org/markup-compatibility/2006">
          <mc:Choice Requires="x14">
            <control shapeId="45083" r:id="rId15" name="Option Button 27">
              <controlPr defaultSize="0" autoFill="0" autoLine="0" autoPict="0">
                <anchor moveWithCells="1">
                  <from>
                    <xdr:col>1</xdr:col>
                    <xdr:colOff>390525</xdr:colOff>
                    <xdr:row>16</xdr:row>
                    <xdr:rowOff>0</xdr:rowOff>
                  </from>
                  <to>
                    <xdr:col>1</xdr:col>
                    <xdr:colOff>657225</xdr:colOff>
                    <xdr:row>17</xdr:row>
                    <xdr:rowOff>0</xdr:rowOff>
                  </to>
                </anchor>
              </controlPr>
            </control>
          </mc:Choice>
        </mc:AlternateContent>
        <mc:AlternateContent xmlns:mc="http://schemas.openxmlformats.org/markup-compatibility/2006">
          <mc:Choice Requires="x14">
            <control shapeId="45084" r:id="rId16" name="Option Button 28">
              <controlPr defaultSize="0" autoFill="0" autoLine="0" autoPict="0">
                <anchor moveWithCells="1">
                  <from>
                    <xdr:col>1</xdr:col>
                    <xdr:colOff>390525</xdr:colOff>
                    <xdr:row>17</xdr:row>
                    <xdr:rowOff>38100</xdr:rowOff>
                  </from>
                  <to>
                    <xdr:col>1</xdr:col>
                    <xdr:colOff>657225</xdr:colOff>
                    <xdr:row>18</xdr:row>
                    <xdr:rowOff>0</xdr:rowOff>
                  </to>
                </anchor>
              </controlPr>
            </control>
          </mc:Choice>
        </mc:AlternateContent>
        <mc:AlternateContent xmlns:mc="http://schemas.openxmlformats.org/markup-compatibility/2006">
          <mc:Choice Requires="x14">
            <control shapeId="45085" r:id="rId17" name="Option Button 29">
              <controlPr defaultSize="0" autoFill="0" autoLine="0" autoPict="0">
                <anchor moveWithCells="1">
                  <from>
                    <xdr:col>1</xdr:col>
                    <xdr:colOff>390525</xdr:colOff>
                    <xdr:row>18</xdr:row>
                    <xdr:rowOff>0</xdr:rowOff>
                  </from>
                  <to>
                    <xdr:col>1</xdr:col>
                    <xdr:colOff>657225</xdr:colOff>
                    <xdr:row>19</xdr:row>
                    <xdr:rowOff>0</xdr:rowOff>
                  </to>
                </anchor>
              </controlPr>
            </control>
          </mc:Choice>
        </mc:AlternateContent>
        <mc:AlternateContent xmlns:mc="http://schemas.openxmlformats.org/markup-compatibility/2006">
          <mc:Choice Requires="x14">
            <control shapeId="45086" r:id="rId18" name="Option Button 30">
              <controlPr defaultSize="0" autoFill="0" autoLine="0" autoPict="0">
                <anchor moveWithCells="1">
                  <from>
                    <xdr:col>1</xdr:col>
                    <xdr:colOff>390525</xdr:colOff>
                    <xdr:row>19</xdr:row>
                    <xdr:rowOff>0</xdr:rowOff>
                  </from>
                  <to>
                    <xdr:col>1</xdr:col>
                    <xdr:colOff>657225</xdr:colOff>
                    <xdr:row>20</xdr:row>
                    <xdr:rowOff>0</xdr:rowOff>
                  </to>
                </anchor>
              </controlPr>
            </control>
          </mc:Choice>
        </mc:AlternateContent>
        <mc:AlternateContent xmlns:mc="http://schemas.openxmlformats.org/markup-compatibility/2006">
          <mc:Choice Requires="x14">
            <control shapeId="45087" r:id="rId19" name="Option Button 31">
              <controlPr defaultSize="0" autoFill="0" autoLine="0" autoPict="0">
                <anchor moveWithCells="1">
                  <from>
                    <xdr:col>1</xdr:col>
                    <xdr:colOff>390525</xdr:colOff>
                    <xdr:row>20</xdr:row>
                    <xdr:rowOff>0</xdr:rowOff>
                  </from>
                  <to>
                    <xdr:col>1</xdr:col>
                    <xdr:colOff>657225</xdr:colOff>
                    <xdr:row>21</xdr:row>
                    <xdr:rowOff>0</xdr:rowOff>
                  </to>
                </anchor>
              </controlPr>
            </control>
          </mc:Choice>
        </mc:AlternateContent>
        <mc:AlternateContent xmlns:mc="http://schemas.openxmlformats.org/markup-compatibility/2006">
          <mc:Choice Requires="x14">
            <control shapeId="45088" r:id="rId20" name="Option Button 32">
              <controlPr defaultSize="0" autoFill="0" autoLine="0" autoPict="0">
                <anchor moveWithCells="1">
                  <from>
                    <xdr:col>2</xdr:col>
                    <xdr:colOff>381000</xdr:colOff>
                    <xdr:row>7</xdr:row>
                    <xdr:rowOff>0</xdr:rowOff>
                  </from>
                  <to>
                    <xdr:col>2</xdr:col>
                    <xdr:colOff>657225</xdr:colOff>
                    <xdr:row>8</xdr:row>
                    <xdr:rowOff>0</xdr:rowOff>
                  </to>
                </anchor>
              </controlPr>
            </control>
          </mc:Choice>
        </mc:AlternateContent>
        <mc:AlternateContent xmlns:mc="http://schemas.openxmlformats.org/markup-compatibility/2006">
          <mc:Choice Requires="x14">
            <control shapeId="45089" r:id="rId21" name="Option Button 33">
              <controlPr defaultSize="0" autoFill="0" autoLine="0" autoPict="0">
                <anchor moveWithCells="1">
                  <from>
                    <xdr:col>2</xdr:col>
                    <xdr:colOff>381000</xdr:colOff>
                    <xdr:row>8</xdr:row>
                    <xdr:rowOff>66675</xdr:rowOff>
                  </from>
                  <to>
                    <xdr:col>2</xdr:col>
                    <xdr:colOff>647700</xdr:colOff>
                    <xdr:row>8</xdr:row>
                    <xdr:rowOff>295275</xdr:rowOff>
                  </to>
                </anchor>
              </controlPr>
            </control>
          </mc:Choice>
        </mc:AlternateContent>
        <mc:AlternateContent xmlns:mc="http://schemas.openxmlformats.org/markup-compatibility/2006">
          <mc:Choice Requires="x14">
            <control shapeId="45090" r:id="rId22" name="Option Button 34">
              <controlPr defaultSize="0" autoFill="0" autoLine="0" autoPict="0">
                <anchor moveWithCells="1">
                  <from>
                    <xdr:col>2</xdr:col>
                    <xdr:colOff>381000</xdr:colOff>
                    <xdr:row>9</xdr:row>
                    <xdr:rowOff>0</xdr:rowOff>
                  </from>
                  <to>
                    <xdr:col>2</xdr:col>
                    <xdr:colOff>647700</xdr:colOff>
                    <xdr:row>10</xdr:row>
                    <xdr:rowOff>0</xdr:rowOff>
                  </to>
                </anchor>
              </controlPr>
            </control>
          </mc:Choice>
        </mc:AlternateContent>
        <mc:AlternateContent xmlns:mc="http://schemas.openxmlformats.org/markup-compatibility/2006">
          <mc:Choice Requires="x14">
            <control shapeId="45091" r:id="rId23" name="Option Button 35">
              <controlPr defaultSize="0" autoFill="0" autoLine="0" autoPict="0">
                <anchor moveWithCells="1">
                  <from>
                    <xdr:col>2</xdr:col>
                    <xdr:colOff>381000</xdr:colOff>
                    <xdr:row>10</xdr:row>
                    <xdr:rowOff>0</xdr:rowOff>
                  </from>
                  <to>
                    <xdr:col>2</xdr:col>
                    <xdr:colOff>647700</xdr:colOff>
                    <xdr:row>11</xdr:row>
                    <xdr:rowOff>0</xdr:rowOff>
                  </to>
                </anchor>
              </controlPr>
            </control>
          </mc:Choice>
        </mc:AlternateContent>
        <mc:AlternateContent xmlns:mc="http://schemas.openxmlformats.org/markup-compatibility/2006">
          <mc:Choice Requires="x14">
            <control shapeId="45092" r:id="rId24" name="Option Button 36">
              <controlPr defaultSize="0" autoFill="0" autoLine="0" autoPict="0">
                <anchor moveWithCells="1">
                  <from>
                    <xdr:col>2</xdr:col>
                    <xdr:colOff>381000</xdr:colOff>
                    <xdr:row>11</xdr:row>
                    <xdr:rowOff>0</xdr:rowOff>
                  </from>
                  <to>
                    <xdr:col>2</xdr:col>
                    <xdr:colOff>647700</xdr:colOff>
                    <xdr:row>12</xdr:row>
                    <xdr:rowOff>0</xdr:rowOff>
                  </to>
                </anchor>
              </controlPr>
            </control>
          </mc:Choice>
        </mc:AlternateContent>
        <mc:AlternateContent xmlns:mc="http://schemas.openxmlformats.org/markup-compatibility/2006">
          <mc:Choice Requires="x14">
            <control shapeId="45093" r:id="rId25" name="Option Button 37">
              <controlPr defaultSize="0" autoFill="0" autoLine="0" autoPict="0">
                <anchor moveWithCells="1">
                  <from>
                    <xdr:col>2</xdr:col>
                    <xdr:colOff>381000</xdr:colOff>
                    <xdr:row>12</xdr:row>
                    <xdr:rowOff>0</xdr:rowOff>
                  </from>
                  <to>
                    <xdr:col>2</xdr:col>
                    <xdr:colOff>647700</xdr:colOff>
                    <xdr:row>13</xdr:row>
                    <xdr:rowOff>0</xdr:rowOff>
                  </to>
                </anchor>
              </controlPr>
            </control>
          </mc:Choice>
        </mc:AlternateContent>
        <mc:AlternateContent xmlns:mc="http://schemas.openxmlformats.org/markup-compatibility/2006">
          <mc:Choice Requires="x14">
            <control shapeId="45094" r:id="rId26" name="Option Button 38">
              <controlPr defaultSize="0" autoFill="0" autoLine="0" autoPict="0">
                <anchor moveWithCells="1">
                  <from>
                    <xdr:col>2</xdr:col>
                    <xdr:colOff>381000</xdr:colOff>
                    <xdr:row>14</xdr:row>
                    <xdr:rowOff>0</xdr:rowOff>
                  </from>
                  <to>
                    <xdr:col>2</xdr:col>
                    <xdr:colOff>647700</xdr:colOff>
                    <xdr:row>15</xdr:row>
                    <xdr:rowOff>0</xdr:rowOff>
                  </to>
                </anchor>
              </controlPr>
            </control>
          </mc:Choice>
        </mc:AlternateContent>
        <mc:AlternateContent xmlns:mc="http://schemas.openxmlformats.org/markup-compatibility/2006">
          <mc:Choice Requires="x14">
            <control shapeId="45095" r:id="rId27" name="Option Button 39">
              <controlPr defaultSize="0" autoFill="0" autoLine="0" autoPict="0">
                <anchor moveWithCells="1">
                  <from>
                    <xdr:col>2</xdr:col>
                    <xdr:colOff>381000</xdr:colOff>
                    <xdr:row>16</xdr:row>
                    <xdr:rowOff>0</xdr:rowOff>
                  </from>
                  <to>
                    <xdr:col>2</xdr:col>
                    <xdr:colOff>647700</xdr:colOff>
                    <xdr:row>17</xdr:row>
                    <xdr:rowOff>0</xdr:rowOff>
                  </to>
                </anchor>
              </controlPr>
            </control>
          </mc:Choice>
        </mc:AlternateContent>
        <mc:AlternateContent xmlns:mc="http://schemas.openxmlformats.org/markup-compatibility/2006">
          <mc:Choice Requires="x14">
            <control shapeId="45096" r:id="rId28" name="Option Button 40">
              <controlPr defaultSize="0" autoFill="0" autoLine="0" autoPict="0">
                <anchor moveWithCells="1">
                  <from>
                    <xdr:col>2</xdr:col>
                    <xdr:colOff>381000</xdr:colOff>
                    <xdr:row>17</xdr:row>
                    <xdr:rowOff>38100</xdr:rowOff>
                  </from>
                  <to>
                    <xdr:col>2</xdr:col>
                    <xdr:colOff>647700</xdr:colOff>
                    <xdr:row>18</xdr:row>
                    <xdr:rowOff>0</xdr:rowOff>
                  </to>
                </anchor>
              </controlPr>
            </control>
          </mc:Choice>
        </mc:AlternateContent>
        <mc:AlternateContent xmlns:mc="http://schemas.openxmlformats.org/markup-compatibility/2006">
          <mc:Choice Requires="x14">
            <control shapeId="45097" r:id="rId29" name="Option Button 41">
              <controlPr defaultSize="0" autoFill="0" autoLine="0" autoPict="0">
                <anchor moveWithCells="1">
                  <from>
                    <xdr:col>2</xdr:col>
                    <xdr:colOff>381000</xdr:colOff>
                    <xdr:row>18</xdr:row>
                    <xdr:rowOff>0</xdr:rowOff>
                  </from>
                  <to>
                    <xdr:col>2</xdr:col>
                    <xdr:colOff>647700</xdr:colOff>
                    <xdr:row>19</xdr:row>
                    <xdr:rowOff>0</xdr:rowOff>
                  </to>
                </anchor>
              </controlPr>
            </control>
          </mc:Choice>
        </mc:AlternateContent>
        <mc:AlternateContent xmlns:mc="http://schemas.openxmlformats.org/markup-compatibility/2006">
          <mc:Choice Requires="x14">
            <control shapeId="45098" r:id="rId30" name="Option Button 42">
              <controlPr defaultSize="0" autoFill="0" autoLine="0" autoPict="0">
                <anchor moveWithCells="1">
                  <from>
                    <xdr:col>2</xdr:col>
                    <xdr:colOff>381000</xdr:colOff>
                    <xdr:row>19</xdr:row>
                    <xdr:rowOff>0</xdr:rowOff>
                  </from>
                  <to>
                    <xdr:col>2</xdr:col>
                    <xdr:colOff>647700</xdr:colOff>
                    <xdr:row>20</xdr:row>
                    <xdr:rowOff>0</xdr:rowOff>
                  </to>
                </anchor>
              </controlPr>
            </control>
          </mc:Choice>
        </mc:AlternateContent>
        <mc:AlternateContent xmlns:mc="http://schemas.openxmlformats.org/markup-compatibility/2006">
          <mc:Choice Requires="x14">
            <control shapeId="45099" r:id="rId31" name="Option Button 43">
              <controlPr defaultSize="0" autoFill="0" autoLine="0" autoPict="0">
                <anchor moveWithCells="1">
                  <from>
                    <xdr:col>2</xdr:col>
                    <xdr:colOff>381000</xdr:colOff>
                    <xdr:row>20</xdr:row>
                    <xdr:rowOff>0</xdr:rowOff>
                  </from>
                  <to>
                    <xdr:col>2</xdr:col>
                    <xdr:colOff>647700</xdr:colOff>
                    <xdr:row>21</xdr:row>
                    <xdr:rowOff>0</xdr:rowOff>
                  </to>
                </anchor>
              </controlPr>
            </control>
          </mc:Choice>
        </mc:AlternateContent>
        <mc:AlternateContent xmlns:mc="http://schemas.openxmlformats.org/markup-compatibility/2006">
          <mc:Choice Requires="x14">
            <control shapeId="45100" r:id="rId32" name="Option Button 44">
              <controlPr defaultSize="0" autoFill="0" autoLine="0" autoPict="0">
                <anchor moveWithCells="1">
                  <from>
                    <xdr:col>3</xdr:col>
                    <xdr:colOff>371475</xdr:colOff>
                    <xdr:row>7</xdr:row>
                    <xdr:rowOff>28575</xdr:rowOff>
                  </from>
                  <to>
                    <xdr:col>3</xdr:col>
                    <xdr:colOff>647700</xdr:colOff>
                    <xdr:row>7</xdr:row>
                    <xdr:rowOff>219075</xdr:rowOff>
                  </to>
                </anchor>
              </controlPr>
            </control>
          </mc:Choice>
        </mc:AlternateContent>
        <mc:AlternateContent xmlns:mc="http://schemas.openxmlformats.org/markup-compatibility/2006">
          <mc:Choice Requires="x14">
            <control shapeId="45101" r:id="rId33" name="Option Button 45">
              <controlPr defaultSize="0" autoFill="0" autoLine="0" autoPict="0">
                <anchor moveWithCells="1">
                  <from>
                    <xdr:col>3</xdr:col>
                    <xdr:colOff>371475</xdr:colOff>
                    <xdr:row>8</xdr:row>
                    <xdr:rowOff>76200</xdr:rowOff>
                  </from>
                  <to>
                    <xdr:col>3</xdr:col>
                    <xdr:colOff>638175</xdr:colOff>
                    <xdr:row>8</xdr:row>
                    <xdr:rowOff>276225</xdr:rowOff>
                  </to>
                </anchor>
              </controlPr>
            </control>
          </mc:Choice>
        </mc:AlternateContent>
        <mc:AlternateContent xmlns:mc="http://schemas.openxmlformats.org/markup-compatibility/2006">
          <mc:Choice Requires="x14">
            <control shapeId="45102" r:id="rId34" name="Option Button 46">
              <controlPr defaultSize="0" autoFill="0" autoLine="0" autoPict="0">
                <anchor moveWithCells="1">
                  <from>
                    <xdr:col>3</xdr:col>
                    <xdr:colOff>371475</xdr:colOff>
                    <xdr:row>9</xdr:row>
                    <xdr:rowOff>28575</xdr:rowOff>
                  </from>
                  <to>
                    <xdr:col>3</xdr:col>
                    <xdr:colOff>638175</xdr:colOff>
                    <xdr:row>9</xdr:row>
                    <xdr:rowOff>219075</xdr:rowOff>
                  </to>
                </anchor>
              </controlPr>
            </control>
          </mc:Choice>
        </mc:AlternateContent>
        <mc:AlternateContent xmlns:mc="http://schemas.openxmlformats.org/markup-compatibility/2006">
          <mc:Choice Requires="x14">
            <control shapeId="45103" r:id="rId35" name="Option Button 47">
              <controlPr defaultSize="0" autoFill="0" autoLine="0" autoPict="0">
                <anchor moveWithCells="1">
                  <from>
                    <xdr:col>3</xdr:col>
                    <xdr:colOff>371475</xdr:colOff>
                    <xdr:row>10</xdr:row>
                    <xdr:rowOff>28575</xdr:rowOff>
                  </from>
                  <to>
                    <xdr:col>3</xdr:col>
                    <xdr:colOff>638175</xdr:colOff>
                    <xdr:row>10</xdr:row>
                    <xdr:rowOff>219075</xdr:rowOff>
                  </to>
                </anchor>
              </controlPr>
            </control>
          </mc:Choice>
        </mc:AlternateContent>
        <mc:AlternateContent xmlns:mc="http://schemas.openxmlformats.org/markup-compatibility/2006">
          <mc:Choice Requires="x14">
            <control shapeId="45104" r:id="rId36" name="Option Button 48">
              <controlPr defaultSize="0" autoFill="0" autoLine="0" autoPict="0">
                <anchor moveWithCells="1">
                  <from>
                    <xdr:col>3</xdr:col>
                    <xdr:colOff>371475</xdr:colOff>
                    <xdr:row>11</xdr:row>
                    <xdr:rowOff>28575</xdr:rowOff>
                  </from>
                  <to>
                    <xdr:col>3</xdr:col>
                    <xdr:colOff>638175</xdr:colOff>
                    <xdr:row>11</xdr:row>
                    <xdr:rowOff>219075</xdr:rowOff>
                  </to>
                </anchor>
              </controlPr>
            </control>
          </mc:Choice>
        </mc:AlternateContent>
        <mc:AlternateContent xmlns:mc="http://schemas.openxmlformats.org/markup-compatibility/2006">
          <mc:Choice Requires="x14">
            <control shapeId="45105" r:id="rId37" name="Option Button 49">
              <controlPr defaultSize="0" autoFill="0" autoLine="0" autoPict="0">
                <anchor moveWithCells="1">
                  <from>
                    <xdr:col>3</xdr:col>
                    <xdr:colOff>371475</xdr:colOff>
                    <xdr:row>12</xdr:row>
                    <xdr:rowOff>28575</xdr:rowOff>
                  </from>
                  <to>
                    <xdr:col>3</xdr:col>
                    <xdr:colOff>638175</xdr:colOff>
                    <xdr:row>12</xdr:row>
                    <xdr:rowOff>219075</xdr:rowOff>
                  </to>
                </anchor>
              </controlPr>
            </control>
          </mc:Choice>
        </mc:AlternateContent>
        <mc:AlternateContent xmlns:mc="http://schemas.openxmlformats.org/markup-compatibility/2006">
          <mc:Choice Requires="x14">
            <control shapeId="45106" r:id="rId38" name="Option Button 50">
              <controlPr defaultSize="0" autoFill="0" autoLine="0" autoPict="0">
                <anchor moveWithCells="1">
                  <from>
                    <xdr:col>3</xdr:col>
                    <xdr:colOff>371475</xdr:colOff>
                    <xdr:row>14</xdr:row>
                    <xdr:rowOff>28575</xdr:rowOff>
                  </from>
                  <to>
                    <xdr:col>3</xdr:col>
                    <xdr:colOff>638175</xdr:colOff>
                    <xdr:row>14</xdr:row>
                    <xdr:rowOff>219075</xdr:rowOff>
                  </to>
                </anchor>
              </controlPr>
            </control>
          </mc:Choice>
        </mc:AlternateContent>
        <mc:AlternateContent xmlns:mc="http://schemas.openxmlformats.org/markup-compatibility/2006">
          <mc:Choice Requires="x14">
            <control shapeId="45107" r:id="rId39" name="Option Button 51">
              <controlPr defaultSize="0" autoFill="0" autoLine="0" autoPict="0">
                <anchor moveWithCells="1">
                  <from>
                    <xdr:col>3</xdr:col>
                    <xdr:colOff>371475</xdr:colOff>
                    <xdr:row>16</xdr:row>
                    <xdr:rowOff>28575</xdr:rowOff>
                  </from>
                  <to>
                    <xdr:col>3</xdr:col>
                    <xdr:colOff>638175</xdr:colOff>
                    <xdr:row>16</xdr:row>
                    <xdr:rowOff>219075</xdr:rowOff>
                  </to>
                </anchor>
              </controlPr>
            </control>
          </mc:Choice>
        </mc:AlternateContent>
        <mc:AlternateContent xmlns:mc="http://schemas.openxmlformats.org/markup-compatibility/2006">
          <mc:Choice Requires="x14">
            <control shapeId="45108" r:id="rId40" name="Option Button 52">
              <controlPr defaultSize="0" autoFill="0" autoLine="0" autoPict="0">
                <anchor moveWithCells="1">
                  <from>
                    <xdr:col>3</xdr:col>
                    <xdr:colOff>371475</xdr:colOff>
                    <xdr:row>17</xdr:row>
                    <xdr:rowOff>0</xdr:rowOff>
                  </from>
                  <to>
                    <xdr:col>3</xdr:col>
                    <xdr:colOff>638175</xdr:colOff>
                    <xdr:row>18</xdr:row>
                    <xdr:rowOff>0</xdr:rowOff>
                  </to>
                </anchor>
              </controlPr>
            </control>
          </mc:Choice>
        </mc:AlternateContent>
        <mc:AlternateContent xmlns:mc="http://schemas.openxmlformats.org/markup-compatibility/2006">
          <mc:Choice Requires="x14">
            <control shapeId="45109" r:id="rId41" name="Option Button 53">
              <controlPr defaultSize="0" autoFill="0" autoLine="0" autoPict="0">
                <anchor moveWithCells="1">
                  <from>
                    <xdr:col>3</xdr:col>
                    <xdr:colOff>371475</xdr:colOff>
                    <xdr:row>18</xdr:row>
                    <xdr:rowOff>28575</xdr:rowOff>
                  </from>
                  <to>
                    <xdr:col>3</xdr:col>
                    <xdr:colOff>638175</xdr:colOff>
                    <xdr:row>18</xdr:row>
                    <xdr:rowOff>219075</xdr:rowOff>
                  </to>
                </anchor>
              </controlPr>
            </control>
          </mc:Choice>
        </mc:AlternateContent>
        <mc:AlternateContent xmlns:mc="http://schemas.openxmlformats.org/markup-compatibility/2006">
          <mc:Choice Requires="x14">
            <control shapeId="45110" r:id="rId42" name="Option Button 54">
              <controlPr defaultSize="0" autoFill="0" autoLine="0" autoPict="0">
                <anchor moveWithCells="1">
                  <from>
                    <xdr:col>3</xdr:col>
                    <xdr:colOff>371475</xdr:colOff>
                    <xdr:row>19</xdr:row>
                    <xdr:rowOff>28575</xdr:rowOff>
                  </from>
                  <to>
                    <xdr:col>3</xdr:col>
                    <xdr:colOff>638175</xdr:colOff>
                    <xdr:row>19</xdr:row>
                    <xdr:rowOff>219075</xdr:rowOff>
                  </to>
                </anchor>
              </controlPr>
            </control>
          </mc:Choice>
        </mc:AlternateContent>
        <mc:AlternateContent xmlns:mc="http://schemas.openxmlformats.org/markup-compatibility/2006">
          <mc:Choice Requires="x14">
            <control shapeId="45111" r:id="rId43" name="Option Button 55">
              <controlPr defaultSize="0" autoFill="0" autoLine="0" autoPict="0">
                <anchor moveWithCells="1">
                  <from>
                    <xdr:col>3</xdr:col>
                    <xdr:colOff>371475</xdr:colOff>
                    <xdr:row>20</xdr:row>
                    <xdr:rowOff>28575</xdr:rowOff>
                  </from>
                  <to>
                    <xdr:col>3</xdr:col>
                    <xdr:colOff>638175</xdr:colOff>
                    <xdr:row>20</xdr:row>
                    <xdr:rowOff>219075</xdr:rowOff>
                  </to>
                </anchor>
              </controlPr>
            </control>
          </mc:Choice>
        </mc:AlternateContent>
        <mc:AlternateContent xmlns:mc="http://schemas.openxmlformats.org/markup-compatibility/2006">
          <mc:Choice Requires="x14">
            <control shapeId="45124" r:id="rId44" name="Option Button 68">
              <controlPr defaultSize="0" autoFill="0" autoLine="0" autoPict="0">
                <anchor moveWithCells="1">
                  <from>
                    <xdr:col>1</xdr:col>
                    <xdr:colOff>371475</xdr:colOff>
                    <xdr:row>23</xdr:row>
                    <xdr:rowOff>28575</xdr:rowOff>
                  </from>
                  <to>
                    <xdr:col>1</xdr:col>
                    <xdr:colOff>647700</xdr:colOff>
                    <xdr:row>23</xdr:row>
                    <xdr:rowOff>219075</xdr:rowOff>
                  </to>
                </anchor>
              </controlPr>
            </control>
          </mc:Choice>
        </mc:AlternateContent>
        <mc:AlternateContent xmlns:mc="http://schemas.openxmlformats.org/markup-compatibility/2006">
          <mc:Choice Requires="x14">
            <control shapeId="45125" r:id="rId45" name="Option Button 69">
              <controlPr defaultSize="0" autoFill="0" autoLine="0" autoPict="0">
                <anchor moveWithCells="1">
                  <from>
                    <xdr:col>1</xdr:col>
                    <xdr:colOff>371475</xdr:colOff>
                    <xdr:row>24</xdr:row>
                    <xdr:rowOff>85725</xdr:rowOff>
                  </from>
                  <to>
                    <xdr:col>1</xdr:col>
                    <xdr:colOff>647700</xdr:colOff>
                    <xdr:row>24</xdr:row>
                    <xdr:rowOff>276225</xdr:rowOff>
                  </to>
                </anchor>
              </controlPr>
            </control>
          </mc:Choice>
        </mc:AlternateContent>
        <mc:AlternateContent xmlns:mc="http://schemas.openxmlformats.org/markup-compatibility/2006">
          <mc:Choice Requires="x14">
            <control shapeId="45126" r:id="rId46" name="Option Button 70">
              <controlPr defaultSize="0" autoFill="0" autoLine="0" autoPict="0">
                <anchor moveWithCells="1">
                  <from>
                    <xdr:col>1</xdr:col>
                    <xdr:colOff>371475</xdr:colOff>
                    <xdr:row>25</xdr:row>
                    <xdr:rowOff>28575</xdr:rowOff>
                  </from>
                  <to>
                    <xdr:col>1</xdr:col>
                    <xdr:colOff>647700</xdr:colOff>
                    <xdr:row>25</xdr:row>
                    <xdr:rowOff>228600</xdr:rowOff>
                  </to>
                </anchor>
              </controlPr>
            </control>
          </mc:Choice>
        </mc:AlternateContent>
        <mc:AlternateContent xmlns:mc="http://schemas.openxmlformats.org/markup-compatibility/2006">
          <mc:Choice Requires="x14">
            <control shapeId="45127" r:id="rId47" name="Option Button 71">
              <controlPr defaultSize="0" autoFill="0" autoLine="0" autoPict="0">
                <anchor moveWithCells="1">
                  <from>
                    <xdr:col>1</xdr:col>
                    <xdr:colOff>371475</xdr:colOff>
                    <xdr:row>26</xdr:row>
                    <xdr:rowOff>38100</xdr:rowOff>
                  </from>
                  <to>
                    <xdr:col>1</xdr:col>
                    <xdr:colOff>647700</xdr:colOff>
                    <xdr:row>26</xdr:row>
                    <xdr:rowOff>219075</xdr:rowOff>
                  </to>
                </anchor>
              </controlPr>
            </control>
          </mc:Choice>
        </mc:AlternateContent>
        <mc:AlternateContent xmlns:mc="http://schemas.openxmlformats.org/markup-compatibility/2006">
          <mc:Choice Requires="x14">
            <control shapeId="45128" r:id="rId48" name="Option Button 72">
              <controlPr defaultSize="0" autoFill="0" autoLine="0" autoPict="0">
                <anchor moveWithCells="1">
                  <from>
                    <xdr:col>1</xdr:col>
                    <xdr:colOff>371475</xdr:colOff>
                    <xdr:row>27</xdr:row>
                    <xdr:rowOff>38100</xdr:rowOff>
                  </from>
                  <to>
                    <xdr:col>1</xdr:col>
                    <xdr:colOff>647700</xdr:colOff>
                    <xdr:row>27</xdr:row>
                    <xdr:rowOff>219075</xdr:rowOff>
                  </to>
                </anchor>
              </controlPr>
            </control>
          </mc:Choice>
        </mc:AlternateContent>
        <mc:AlternateContent xmlns:mc="http://schemas.openxmlformats.org/markup-compatibility/2006">
          <mc:Choice Requires="x14">
            <control shapeId="45129" r:id="rId49" name="Option Button 73">
              <controlPr defaultSize="0" autoFill="0" autoLine="0" autoPict="0">
                <anchor moveWithCells="1">
                  <from>
                    <xdr:col>1</xdr:col>
                    <xdr:colOff>371475</xdr:colOff>
                    <xdr:row>28</xdr:row>
                    <xdr:rowOff>38100</xdr:rowOff>
                  </from>
                  <to>
                    <xdr:col>1</xdr:col>
                    <xdr:colOff>647700</xdr:colOff>
                    <xdr:row>28</xdr:row>
                    <xdr:rowOff>219075</xdr:rowOff>
                  </to>
                </anchor>
              </controlPr>
            </control>
          </mc:Choice>
        </mc:AlternateContent>
        <mc:AlternateContent xmlns:mc="http://schemas.openxmlformats.org/markup-compatibility/2006">
          <mc:Choice Requires="x14">
            <control shapeId="45130" r:id="rId50" name="Option Button 74">
              <controlPr defaultSize="0" autoFill="0" autoLine="0" autoPict="0">
                <anchor moveWithCells="1">
                  <from>
                    <xdr:col>1</xdr:col>
                    <xdr:colOff>371475</xdr:colOff>
                    <xdr:row>30</xdr:row>
                    <xdr:rowOff>38100</xdr:rowOff>
                  </from>
                  <to>
                    <xdr:col>1</xdr:col>
                    <xdr:colOff>647700</xdr:colOff>
                    <xdr:row>30</xdr:row>
                    <xdr:rowOff>219075</xdr:rowOff>
                  </to>
                </anchor>
              </controlPr>
            </control>
          </mc:Choice>
        </mc:AlternateContent>
        <mc:AlternateContent xmlns:mc="http://schemas.openxmlformats.org/markup-compatibility/2006">
          <mc:Choice Requires="x14">
            <control shapeId="45131" r:id="rId51" name="Option Button 75">
              <controlPr defaultSize="0" autoFill="0" autoLine="0" autoPict="0">
                <anchor moveWithCells="1">
                  <from>
                    <xdr:col>1</xdr:col>
                    <xdr:colOff>371475</xdr:colOff>
                    <xdr:row>32</xdr:row>
                    <xdr:rowOff>38100</xdr:rowOff>
                  </from>
                  <to>
                    <xdr:col>1</xdr:col>
                    <xdr:colOff>647700</xdr:colOff>
                    <xdr:row>32</xdr:row>
                    <xdr:rowOff>219075</xdr:rowOff>
                  </to>
                </anchor>
              </controlPr>
            </control>
          </mc:Choice>
        </mc:AlternateContent>
        <mc:AlternateContent xmlns:mc="http://schemas.openxmlformats.org/markup-compatibility/2006">
          <mc:Choice Requires="x14">
            <control shapeId="45132" r:id="rId52" name="Option Button 76">
              <controlPr defaultSize="0" autoFill="0" autoLine="0" autoPict="0">
                <anchor moveWithCells="1">
                  <from>
                    <xdr:col>1</xdr:col>
                    <xdr:colOff>371475</xdr:colOff>
                    <xdr:row>33</xdr:row>
                    <xdr:rowOff>28575</xdr:rowOff>
                  </from>
                  <to>
                    <xdr:col>1</xdr:col>
                    <xdr:colOff>647700</xdr:colOff>
                    <xdr:row>33</xdr:row>
                    <xdr:rowOff>219075</xdr:rowOff>
                  </to>
                </anchor>
              </controlPr>
            </control>
          </mc:Choice>
        </mc:AlternateContent>
        <mc:AlternateContent xmlns:mc="http://schemas.openxmlformats.org/markup-compatibility/2006">
          <mc:Choice Requires="x14">
            <control shapeId="45133" r:id="rId53" name="Option Button 77">
              <controlPr defaultSize="0" autoFill="0" autoLine="0" autoPict="0">
                <anchor moveWithCells="1">
                  <from>
                    <xdr:col>1</xdr:col>
                    <xdr:colOff>371475</xdr:colOff>
                    <xdr:row>34</xdr:row>
                    <xdr:rowOff>38100</xdr:rowOff>
                  </from>
                  <to>
                    <xdr:col>1</xdr:col>
                    <xdr:colOff>647700</xdr:colOff>
                    <xdr:row>34</xdr:row>
                    <xdr:rowOff>219075</xdr:rowOff>
                  </to>
                </anchor>
              </controlPr>
            </control>
          </mc:Choice>
        </mc:AlternateContent>
        <mc:AlternateContent xmlns:mc="http://schemas.openxmlformats.org/markup-compatibility/2006">
          <mc:Choice Requires="x14">
            <control shapeId="45134" r:id="rId54" name="Option Button 78">
              <controlPr defaultSize="0" autoFill="0" autoLine="0" autoPict="0">
                <anchor moveWithCells="1">
                  <from>
                    <xdr:col>1</xdr:col>
                    <xdr:colOff>371475</xdr:colOff>
                    <xdr:row>35</xdr:row>
                    <xdr:rowOff>38100</xdr:rowOff>
                  </from>
                  <to>
                    <xdr:col>1</xdr:col>
                    <xdr:colOff>647700</xdr:colOff>
                    <xdr:row>35</xdr:row>
                    <xdr:rowOff>219075</xdr:rowOff>
                  </to>
                </anchor>
              </controlPr>
            </control>
          </mc:Choice>
        </mc:AlternateContent>
        <mc:AlternateContent xmlns:mc="http://schemas.openxmlformats.org/markup-compatibility/2006">
          <mc:Choice Requires="x14">
            <control shapeId="45135" r:id="rId55" name="Option Button 79">
              <controlPr defaultSize="0" autoFill="0" autoLine="0" autoPict="0">
                <anchor moveWithCells="1">
                  <from>
                    <xdr:col>1</xdr:col>
                    <xdr:colOff>371475</xdr:colOff>
                    <xdr:row>36</xdr:row>
                    <xdr:rowOff>38100</xdr:rowOff>
                  </from>
                  <to>
                    <xdr:col>1</xdr:col>
                    <xdr:colOff>647700</xdr:colOff>
                    <xdr:row>36</xdr:row>
                    <xdr:rowOff>219075</xdr:rowOff>
                  </to>
                </anchor>
              </controlPr>
            </control>
          </mc:Choice>
        </mc:AlternateContent>
        <mc:AlternateContent xmlns:mc="http://schemas.openxmlformats.org/markup-compatibility/2006">
          <mc:Choice Requires="x14">
            <control shapeId="45136" r:id="rId56" name="Option Button 80">
              <controlPr defaultSize="0" autoFill="0" autoLine="0" autoPict="0">
                <anchor moveWithCells="1">
                  <from>
                    <xdr:col>2</xdr:col>
                    <xdr:colOff>371475</xdr:colOff>
                    <xdr:row>23</xdr:row>
                    <xdr:rowOff>38100</xdr:rowOff>
                  </from>
                  <to>
                    <xdr:col>2</xdr:col>
                    <xdr:colOff>647700</xdr:colOff>
                    <xdr:row>23</xdr:row>
                    <xdr:rowOff>228600</xdr:rowOff>
                  </to>
                </anchor>
              </controlPr>
            </control>
          </mc:Choice>
        </mc:AlternateContent>
        <mc:AlternateContent xmlns:mc="http://schemas.openxmlformats.org/markup-compatibility/2006">
          <mc:Choice Requires="x14">
            <control shapeId="45137" r:id="rId57" name="Option Button 81">
              <controlPr defaultSize="0" autoFill="0" autoLine="0" autoPict="0">
                <anchor moveWithCells="1">
                  <from>
                    <xdr:col>2</xdr:col>
                    <xdr:colOff>371475</xdr:colOff>
                    <xdr:row>24</xdr:row>
                    <xdr:rowOff>104775</xdr:rowOff>
                  </from>
                  <to>
                    <xdr:col>2</xdr:col>
                    <xdr:colOff>638175</xdr:colOff>
                    <xdr:row>24</xdr:row>
                    <xdr:rowOff>295275</xdr:rowOff>
                  </to>
                </anchor>
              </controlPr>
            </control>
          </mc:Choice>
        </mc:AlternateContent>
        <mc:AlternateContent xmlns:mc="http://schemas.openxmlformats.org/markup-compatibility/2006">
          <mc:Choice Requires="x14">
            <control shapeId="45138" r:id="rId58" name="Option Button 82">
              <controlPr defaultSize="0" autoFill="0" autoLine="0" autoPict="0">
                <anchor moveWithCells="1">
                  <from>
                    <xdr:col>2</xdr:col>
                    <xdr:colOff>371475</xdr:colOff>
                    <xdr:row>25</xdr:row>
                    <xdr:rowOff>38100</xdr:rowOff>
                  </from>
                  <to>
                    <xdr:col>2</xdr:col>
                    <xdr:colOff>638175</xdr:colOff>
                    <xdr:row>25</xdr:row>
                    <xdr:rowOff>238125</xdr:rowOff>
                  </to>
                </anchor>
              </controlPr>
            </control>
          </mc:Choice>
        </mc:AlternateContent>
        <mc:AlternateContent xmlns:mc="http://schemas.openxmlformats.org/markup-compatibility/2006">
          <mc:Choice Requires="x14">
            <control shapeId="45139" r:id="rId59" name="Option Button 83">
              <controlPr defaultSize="0" autoFill="0" autoLine="0" autoPict="0">
                <anchor moveWithCells="1">
                  <from>
                    <xdr:col>2</xdr:col>
                    <xdr:colOff>371475</xdr:colOff>
                    <xdr:row>26</xdr:row>
                    <xdr:rowOff>47625</xdr:rowOff>
                  </from>
                  <to>
                    <xdr:col>2</xdr:col>
                    <xdr:colOff>638175</xdr:colOff>
                    <xdr:row>26</xdr:row>
                    <xdr:rowOff>228600</xdr:rowOff>
                  </to>
                </anchor>
              </controlPr>
            </control>
          </mc:Choice>
        </mc:AlternateContent>
        <mc:AlternateContent xmlns:mc="http://schemas.openxmlformats.org/markup-compatibility/2006">
          <mc:Choice Requires="x14">
            <control shapeId="45140" r:id="rId60" name="Option Button 84">
              <controlPr defaultSize="0" autoFill="0" autoLine="0" autoPict="0">
                <anchor moveWithCells="1">
                  <from>
                    <xdr:col>2</xdr:col>
                    <xdr:colOff>371475</xdr:colOff>
                    <xdr:row>27</xdr:row>
                    <xdr:rowOff>47625</xdr:rowOff>
                  </from>
                  <to>
                    <xdr:col>2</xdr:col>
                    <xdr:colOff>638175</xdr:colOff>
                    <xdr:row>27</xdr:row>
                    <xdr:rowOff>228600</xdr:rowOff>
                  </to>
                </anchor>
              </controlPr>
            </control>
          </mc:Choice>
        </mc:AlternateContent>
        <mc:AlternateContent xmlns:mc="http://schemas.openxmlformats.org/markup-compatibility/2006">
          <mc:Choice Requires="x14">
            <control shapeId="45141" r:id="rId61" name="Option Button 85">
              <controlPr defaultSize="0" autoFill="0" autoLine="0" autoPict="0">
                <anchor moveWithCells="1">
                  <from>
                    <xdr:col>2</xdr:col>
                    <xdr:colOff>371475</xdr:colOff>
                    <xdr:row>28</xdr:row>
                    <xdr:rowOff>47625</xdr:rowOff>
                  </from>
                  <to>
                    <xdr:col>2</xdr:col>
                    <xdr:colOff>638175</xdr:colOff>
                    <xdr:row>28</xdr:row>
                    <xdr:rowOff>228600</xdr:rowOff>
                  </to>
                </anchor>
              </controlPr>
            </control>
          </mc:Choice>
        </mc:AlternateContent>
        <mc:AlternateContent xmlns:mc="http://schemas.openxmlformats.org/markup-compatibility/2006">
          <mc:Choice Requires="x14">
            <control shapeId="45142" r:id="rId62" name="Option Button 86">
              <controlPr defaultSize="0" autoFill="0" autoLine="0" autoPict="0">
                <anchor moveWithCells="1">
                  <from>
                    <xdr:col>2</xdr:col>
                    <xdr:colOff>371475</xdr:colOff>
                    <xdr:row>30</xdr:row>
                    <xdr:rowOff>47625</xdr:rowOff>
                  </from>
                  <to>
                    <xdr:col>2</xdr:col>
                    <xdr:colOff>638175</xdr:colOff>
                    <xdr:row>30</xdr:row>
                    <xdr:rowOff>228600</xdr:rowOff>
                  </to>
                </anchor>
              </controlPr>
            </control>
          </mc:Choice>
        </mc:AlternateContent>
        <mc:AlternateContent xmlns:mc="http://schemas.openxmlformats.org/markup-compatibility/2006">
          <mc:Choice Requires="x14">
            <control shapeId="45143" r:id="rId63" name="Option Button 87">
              <controlPr defaultSize="0" autoFill="0" autoLine="0" autoPict="0">
                <anchor moveWithCells="1">
                  <from>
                    <xdr:col>2</xdr:col>
                    <xdr:colOff>371475</xdr:colOff>
                    <xdr:row>32</xdr:row>
                    <xdr:rowOff>47625</xdr:rowOff>
                  </from>
                  <to>
                    <xdr:col>2</xdr:col>
                    <xdr:colOff>638175</xdr:colOff>
                    <xdr:row>32</xdr:row>
                    <xdr:rowOff>228600</xdr:rowOff>
                  </to>
                </anchor>
              </controlPr>
            </control>
          </mc:Choice>
        </mc:AlternateContent>
        <mc:AlternateContent xmlns:mc="http://schemas.openxmlformats.org/markup-compatibility/2006">
          <mc:Choice Requires="x14">
            <control shapeId="45144" r:id="rId64" name="Option Button 88">
              <controlPr defaultSize="0" autoFill="0" autoLine="0" autoPict="0">
                <anchor moveWithCells="1">
                  <from>
                    <xdr:col>2</xdr:col>
                    <xdr:colOff>371475</xdr:colOff>
                    <xdr:row>33</xdr:row>
                    <xdr:rowOff>38100</xdr:rowOff>
                  </from>
                  <to>
                    <xdr:col>2</xdr:col>
                    <xdr:colOff>638175</xdr:colOff>
                    <xdr:row>33</xdr:row>
                    <xdr:rowOff>219075</xdr:rowOff>
                  </to>
                </anchor>
              </controlPr>
            </control>
          </mc:Choice>
        </mc:AlternateContent>
        <mc:AlternateContent xmlns:mc="http://schemas.openxmlformats.org/markup-compatibility/2006">
          <mc:Choice Requires="x14">
            <control shapeId="45145" r:id="rId65" name="Option Button 89">
              <controlPr defaultSize="0" autoFill="0" autoLine="0" autoPict="0">
                <anchor moveWithCells="1">
                  <from>
                    <xdr:col>2</xdr:col>
                    <xdr:colOff>371475</xdr:colOff>
                    <xdr:row>34</xdr:row>
                    <xdr:rowOff>47625</xdr:rowOff>
                  </from>
                  <to>
                    <xdr:col>2</xdr:col>
                    <xdr:colOff>638175</xdr:colOff>
                    <xdr:row>34</xdr:row>
                    <xdr:rowOff>228600</xdr:rowOff>
                  </to>
                </anchor>
              </controlPr>
            </control>
          </mc:Choice>
        </mc:AlternateContent>
        <mc:AlternateContent xmlns:mc="http://schemas.openxmlformats.org/markup-compatibility/2006">
          <mc:Choice Requires="x14">
            <control shapeId="45146" r:id="rId66" name="Option Button 90">
              <controlPr defaultSize="0" autoFill="0" autoLine="0" autoPict="0">
                <anchor moveWithCells="1">
                  <from>
                    <xdr:col>2</xdr:col>
                    <xdr:colOff>371475</xdr:colOff>
                    <xdr:row>35</xdr:row>
                    <xdr:rowOff>47625</xdr:rowOff>
                  </from>
                  <to>
                    <xdr:col>2</xdr:col>
                    <xdr:colOff>638175</xdr:colOff>
                    <xdr:row>35</xdr:row>
                    <xdr:rowOff>228600</xdr:rowOff>
                  </to>
                </anchor>
              </controlPr>
            </control>
          </mc:Choice>
        </mc:AlternateContent>
        <mc:AlternateContent xmlns:mc="http://schemas.openxmlformats.org/markup-compatibility/2006">
          <mc:Choice Requires="x14">
            <control shapeId="45147" r:id="rId67" name="Option Button 91">
              <controlPr defaultSize="0" autoFill="0" autoLine="0" autoPict="0">
                <anchor moveWithCells="1">
                  <from>
                    <xdr:col>2</xdr:col>
                    <xdr:colOff>371475</xdr:colOff>
                    <xdr:row>36</xdr:row>
                    <xdr:rowOff>47625</xdr:rowOff>
                  </from>
                  <to>
                    <xdr:col>2</xdr:col>
                    <xdr:colOff>638175</xdr:colOff>
                    <xdr:row>36</xdr:row>
                    <xdr:rowOff>228600</xdr:rowOff>
                  </to>
                </anchor>
              </controlPr>
            </control>
          </mc:Choice>
        </mc:AlternateContent>
        <mc:AlternateContent xmlns:mc="http://schemas.openxmlformats.org/markup-compatibility/2006">
          <mc:Choice Requires="x14">
            <control shapeId="45148" r:id="rId68" name="Option Button 92">
              <controlPr defaultSize="0" autoFill="0" autoLine="0" autoPict="0">
                <anchor moveWithCells="1">
                  <from>
                    <xdr:col>3</xdr:col>
                    <xdr:colOff>371475</xdr:colOff>
                    <xdr:row>23</xdr:row>
                    <xdr:rowOff>28575</xdr:rowOff>
                  </from>
                  <to>
                    <xdr:col>3</xdr:col>
                    <xdr:colOff>647700</xdr:colOff>
                    <xdr:row>23</xdr:row>
                    <xdr:rowOff>219075</xdr:rowOff>
                  </to>
                </anchor>
              </controlPr>
            </control>
          </mc:Choice>
        </mc:AlternateContent>
        <mc:AlternateContent xmlns:mc="http://schemas.openxmlformats.org/markup-compatibility/2006">
          <mc:Choice Requires="x14">
            <control shapeId="45149" r:id="rId69" name="Option Button 93">
              <controlPr defaultSize="0" autoFill="0" autoLine="0" autoPict="0">
                <anchor moveWithCells="1">
                  <from>
                    <xdr:col>3</xdr:col>
                    <xdr:colOff>371475</xdr:colOff>
                    <xdr:row>24</xdr:row>
                    <xdr:rowOff>76200</xdr:rowOff>
                  </from>
                  <to>
                    <xdr:col>3</xdr:col>
                    <xdr:colOff>647700</xdr:colOff>
                    <xdr:row>24</xdr:row>
                    <xdr:rowOff>276225</xdr:rowOff>
                  </to>
                </anchor>
              </controlPr>
            </control>
          </mc:Choice>
        </mc:AlternateContent>
        <mc:AlternateContent xmlns:mc="http://schemas.openxmlformats.org/markup-compatibility/2006">
          <mc:Choice Requires="x14">
            <control shapeId="45150" r:id="rId70" name="Option Button 94">
              <controlPr defaultSize="0" autoFill="0" autoLine="0" autoPict="0">
                <anchor moveWithCells="1">
                  <from>
                    <xdr:col>3</xdr:col>
                    <xdr:colOff>371475</xdr:colOff>
                    <xdr:row>25</xdr:row>
                    <xdr:rowOff>28575</xdr:rowOff>
                  </from>
                  <to>
                    <xdr:col>3</xdr:col>
                    <xdr:colOff>647700</xdr:colOff>
                    <xdr:row>25</xdr:row>
                    <xdr:rowOff>219075</xdr:rowOff>
                  </to>
                </anchor>
              </controlPr>
            </control>
          </mc:Choice>
        </mc:AlternateContent>
        <mc:AlternateContent xmlns:mc="http://schemas.openxmlformats.org/markup-compatibility/2006">
          <mc:Choice Requires="x14">
            <control shapeId="45151" r:id="rId71" name="Option Button 95">
              <controlPr defaultSize="0" autoFill="0" autoLine="0" autoPict="0">
                <anchor moveWithCells="1">
                  <from>
                    <xdr:col>3</xdr:col>
                    <xdr:colOff>371475</xdr:colOff>
                    <xdr:row>26</xdr:row>
                    <xdr:rowOff>28575</xdr:rowOff>
                  </from>
                  <to>
                    <xdr:col>3</xdr:col>
                    <xdr:colOff>647700</xdr:colOff>
                    <xdr:row>26</xdr:row>
                    <xdr:rowOff>219075</xdr:rowOff>
                  </to>
                </anchor>
              </controlPr>
            </control>
          </mc:Choice>
        </mc:AlternateContent>
        <mc:AlternateContent xmlns:mc="http://schemas.openxmlformats.org/markup-compatibility/2006">
          <mc:Choice Requires="x14">
            <control shapeId="45152" r:id="rId72" name="Option Button 96">
              <controlPr defaultSize="0" autoFill="0" autoLine="0" autoPict="0">
                <anchor moveWithCells="1">
                  <from>
                    <xdr:col>3</xdr:col>
                    <xdr:colOff>371475</xdr:colOff>
                    <xdr:row>27</xdr:row>
                    <xdr:rowOff>28575</xdr:rowOff>
                  </from>
                  <to>
                    <xdr:col>3</xdr:col>
                    <xdr:colOff>647700</xdr:colOff>
                    <xdr:row>27</xdr:row>
                    <xdr:rowOff>219075</xdr:rowOff>
                  </to>
                </anchor>
              </controlPr>
            </control>
          </mc:Choice>
        </mc:AlternateContent>
        <mc:AlternateContent xmlns:mc="http://schemas.openxmlformats.org/markup-compatibility/2006">
          <mc:Choice Requires="x14">
            <control shapeId="45153" r:id="rId73" name="Option Button 97">
              <controlPr defaultSize="0" autoFill="0" autoLine="0" autoPict="0">
                <anchor moveWithCells="1">
                  <from>
                    <xdr:col>3</xdr:col>
                    <xdr:colOff>371475</xdr:colOff>
                    <xdr:row>28</xdr:row>
                    <xdr:rowOff>28575</xdr:rowOff>
                  </from>
                  <to>
                    <xdr:col>3</xdr:col>
                    <xdr:colOff>647700</xdr:colOff>
                    <xdr:row>28</xdr:row>
                    <xdr:rowOff>219075</xdr:rowOff>
                  </to>
                </anchor>
              </controlPr>
            </control>
          </mc:Choice>
        </mc:AlternateContent>
        <mc:AlternateContent xmlns:mc="http://schemas.openxmlformats.org/markup-compatibility/2006">
          <mc:Choice Requires="x14">
            <control shapeId="45154" r:id="rId74" name="Option Button 98">
              <controlPr defaultSize="0" autoFill="0" autoLine="0" autoPict="0">
                <anchor moveWithCells="1">
                  <from>
                    <xdr:col>3</xdr:col>
                    <xdr:colOff>371475</xdr:colOff>
                    <xdr:row>30</xdr:row>
                    <xdr:rowOff>28575</xdr:rowOff>
                  </from>
                  <to>
                    <xdr:col>3</xdr:col>
                    <xdr:colOff>647700</xdr:colOff>
                    <xdr:row>30</xdr:row>
                    <xdr:rowOff>219075</xdr:rowOff>
                  </to>
                </anchor>
              </controlPr>
            </control>
          </mc:Choice>
        </mc:AlternateContent>
        <mc:AlternateContent xmlns:mc="http://schemas.openxmlformats.org/markup-compatibility/2006">
          <mc:Choice Requires="x14">
            <control shapeId="45155" r:id="rId75" name="Option Button 99">
              <controlPr defaultSize="0" autoFill="0" autoLine="0" autoPict="0">
                <anchor moveWithCells="1">
                  <from>
                    <xdr:col>3</xdr:col>
                    <xdr:colOff>371475</xdr:colOff>
                    <xdr:row>32</xdr:row>
                    <xdr:rowOff>28575</xdr:rowOff>
                  </from>
                  <to>
                    <xdr:col>3</xdr:col>
                    <xdr:colOff>647700</xdr:colOff>
                    <xdr:row>32</xdr:row>
                    <xdr:rowOff>219075</xdr:rowOff>
                  </to>
                </anchor>
              </controlPr>
            </control>
          </mc:Choice>
        </mc:AlternateContent>
        <mc:AlternateContent xmlns:mc="http://schemas.openxmlformats.org/markup-compatibility/2006">
          <mc:Choice Requires="x14">
            <control shapeId="45156" r:id="rId76" name="Option Button 100">
              <controlPr defaultSize="0" autoFill="0" autoLine="0" autoPict="0">
                <anchor moveWithCells="1">
                  <from>
                    <xdr:col>3</xdr:col>
                    <xdr:colOff>371475</xdr:colOff>
                    <xdr:row>33</xdr:row>
                    <xdr:rowOff>28575</xdr:rowOff>
                  </from>
                  <to>
                    <xdr:col>3</xdr:col>
                    <xdr:colOff>647700</xdr:colOff>
                    <xdr:row>33</xdr:row>
                    <xdr:rowOff>200025</xdr:rowOff>
                  </to>
                </anchor>
              </controlPr>
            </control>
          </mc:Choice>
        </mc:AlternateContent>
        <mc:AlternateContent xmlns:mc="http://schemas.openxmlformats.org/markup-compatibility/2006">
          <mc:Choice Requires="x14">
            <control shapeId="45157" r:id="rId77" name="Option Button 101">
              <controlPr defaultSize="0" autoFill="0" autoLine="0" autoPict="0">
                <anchor moveWithCells="1">
                  <from>
                    <xdr:col>3</xdr:col>
                    <xdr:colOff>371475</xdr:colOff>
                    <xdr:row>34</xdr:row>
                    <xdr:rowOff>28575</xdr:rowOff>
                  </from>
                  <to>
                    <xdr:col>3</xdr:col>
                    <xdr:colOff>647700</xdr:colOff>
                    <xdr:row>34</xdr:row>
                    <xdr:rowOff>219075</xdr:rowOff>
                  </to>
                </anchor>
              </controlPr>
            </control>
          </mc:Choice>
        </mc:AlternateContent>
        <mc:AlternateContent xmlns:mc="http://schemas.openxmlformats.org/markup-compatibility/2006">
          <mc:Choice Requires="x14">
            <control shapeId="45158" r:id="rId78" name="Option Button 102">
              <controlPr defaultSize="0" autoFill="0" autoLine="0" autoPict="0">
                <anchor moveWithCells="1">
                  <from>
                    <xdr:col>3</xdr:col>
                    <xdr:colOff>371475</xdr:colOff>
                    <xdr:row>35</xdr:row>
                    <xdr:rowOff>28575</xdr:rowOff>
                  </from>
                  <to>
                    <xdr:col>3</xdr:col>
                    <xdr:colOff>647700</xdr:colOff>
                    <xdr:row>35</xdr:row>
                    <xdr:rowOff>219075</xdr:rowOff>
                  </to>
                </anchor>
              </controlPr>
            </control>
          </mc:Choice>
        </mc:AlternateContent>
        <mc:AlternateContent xmlns:mc="http://schemas.openxmlformats.org/markup-compatibility/2006">
          <mc:Choice Requires="x14">
            <control shapeId="45159" r:id="rId79" name="Option Button 103">
              <controlPr defaultSize="0" autoFill="0" autoLine="0" autoPict="0">
                <anchor moveWithCells="1">
                  <from>
                    <xdr:col>3</xdr:col>
                    <xdr:colOff>371475</xdr:colOff>
                    <xdr:row>36</xdr:row>
                    <xdr:rowOff>28575</xdr:rowOff>
                  </from>
                  <to>
                    <xdr:col>3</xdr:col>
                    <xdr:colOff>647700</xdr:colOff>
                    <xdr:row>36</xdr:row>
                    <xdr:rowOff>219075</xdr:rowOff>
                  </to>
                </anchor>
              </controlPr>
            </control>
          </mc:Choice>
        </mc:AlternateContent>
        <mc:AlternateContent xmlns:mc="http://schemas.openxmlformats.org/markup-compatibility/2006">
          <mc:Choice Requires="x14">
            <control shapeId="45172" r:id="rId80" name="Option Button 116">
              <controlPr defaultSize="0" autoFill="0" autoLine="0" autoPict="0">
                <anchor moveWithCells="1">
                  <from>
                    <xdr:col>4</xdr:col>
                    <xdr:colOff>371475</xdr:colOff>
                    <xdr:row>23</xdr:row>
                    <xdr:rowOff>28575</xdr:rowOff>
                  </from>
                  <to>
                    <xdr:col>4</xdr:col>
                    <xdr:colOff>647700</xdr:colOff>
                    <xdr:row>23</xdr:row>
                    <xdr:rowOff>219075</xdr:rowOff>
                  </to>
                </anchor>
              </controlPr>
            </control>
          </mc:Choice>
        </mc:AlternateContent>
        <mc:AlternateContent xmlns:mc="http://schemas.openxmlformats.org/markup-compatibility/2006">
          <mc:Choice Requires="x14">
            <control shapeId="45173" r:id="rId81" name="Option Button 117">
              <controlPr defaultSize="0" autoFill="0" autoLine="0" autoPict="0">
                <anchor moveWithCells="1">
                  <from>
                    <xdr:col>4</xdr:col>
                    <xdr:colOff>371475</xdr:colOff>
                    <xdr:row>24</xdr:row>
                    <xdr:rowOff>76200</xdr:rowOff>
                  </from>
                  <to>
                    <xdr:col>4</xdr:col>
                    <xdr:colOff>647700</xdr:colOff>
                    <xdr:row>24</xdr:row>
                    <xdr:rowOff>276225</xdr:rowOff>
                  </to>
                </anchor>
              </controlPr>
            </control>
          </mc:Choice>
        </mc:AlternateContent>
        <mc:AlternateContent xmlns:mc="http://schemas.openxmlformats.org/markup-compatibility/2006">
          <mc:Choice Requires="x14">
            <control shapeId="45174" r:id="rId82" name="Option Button 118">
              <controlPr defaultSize="0" autoFill="0" autoLine="0" autoPict="0">
                <anchor moveWithCells="1">
                  <from>
                    <xdr:col>4</xdr:col>
                    <xdr:colOff>371475</xdr:colOff>
                    <xdr:row>25</xdr:row>
                    <xdr:rowOff>28575</xdr:rowOff>
                  </from>
                  <to>
                    <xdr:col>4</xdr:col>
                    <xdr:colOff>647700</xdr:colOff>
                    <xdr:row>25</xdr:row>
                    <xdr:rowOff>219075</xdr:rowOff>
                  </to>
                </anchor>
              </controlPr>
            </control>
          </mc:Choice>
        </mc:AlternateContent>
        <mc:AlternateContent xmlns:mc="http://schemas.openxmlformats.org/markup-compatibility/2006">
          <mc:Choice Requires="x14">
            <control shapeId="45175" r:id="rId83" name="Option Button 119">
              <controlPr defaultSize="0" autoFill="0" autoLine="0" autoPict="0">
                <anchor moveWithCells="1">
                  <from>
                    <xdr:col>4</xdr:col>
                    <xdr:colOff>371475</xdr:colOff>
                    <xdr:row>26</xdr:row>
                    <xdr:rowOff>28575</xdr:rowOff>
                  </from>
                  <to>
                    <xdr:col>4</xdr:col>
                    <xdr:colOff>647700</xdr:colOff>
                    <xdr:row>26</xdr:row>
                    <xdr:rowOff>219075</xdr:rowOff>
                  </to>
                </anchor>
              </controlPr>
            </control>
          </mc:Choice>
        </mc:AlternateContent>
        <mc:AlternateContent xmlns:mc="http://schemas.openxmlformats.org/markup-compatibility/2006">
          <mc:Choice Requires="x14">
            <control shapeId="45176" r:id="rId84" name="Option Button 120">
              <controlPr defaultSize="0" autoFill="0" autoLine="0" autoPict="0">
                <anchor moveWithCells="1">
                  <from>
                    <xdr:col>4</xdr:col>
                    <xdr:colOff>371475</xdr:colOff>
                    <xdr:row>27</xdr:row>
                    <xdr:rowOff>28575</xdr:rowOff>
                  </from>
                  <to>
                    <xdr:col>4</xdr:col>
                    <xdr:colOff>647700</xdr:colOff>
                    <xdr:row>27</xdr:row>
                    <xdr:rowOff>219075</xdr:rowOff>
                  </to>
                </anchor>
              </controlPr>
            </control>
          </mc:Choice>
        </mc:AlternateContent>
        <mc:AlternateContent xmlns:mc="http://schemas.openxmlformats.org/markup-compatibility/2006">
          <mc:Choice Requires="x14">
            <control shapeId="45177" r:id="rId85" name="Option Button 121">
              <controlPr defaultSize="0" autoFill="0" autoLine="0" autoPict="0">
                <anchor moveWithCells="1">
                  <from>
                    <xdr:col>4</xdr:col>
                    <xdr:colOff>371475</xdr:colOff>
                    <xdr:row>28</xdr:row>
                    <xdr:rowOff>28575</xdr:rowOff>
                  </from>
                  <to>
                    <xdr:col>4</xdr:col>
                    <xdr:colOff>647700</xdr:colOff>
                    <xdr:row>28</xdr:row>
                    <xdr:rowOff>219075</xdr:rowOff>
                  </to>
                </anchor>
              </controlPr>
            </control>
          </mc:Choice>
        </mc:AlternateContent>
        <mc:AlternateContent xmlns:mc="http://schemas.openxmlformats.org/markup-compatibility/2006">
          <mc:Choice Requires="x14">
            <control shapeId="45178" r:id="rId86" name="Option Button 122">
              <controlPr defaultSize="0" autoFill="0" autoLine="0" autoPict="0">
                <anchor moveWithCells="1">
                  <from>
                    <xdr:col>4</xdr:col>
                    <xdr:colOff>371475</xdr:colOff>
                    <xdr:row>30</xdr:row>
                    <xdr:rowOff>28575</xdr:rowOff>
                  </from>
                  <to>
                    <xdr:col>4</xdr:col>
                    <xdr:colOff>647700</xdr:colOff>
                    <xdr:row>30</xdr:row>
                    <xdr:rowOff>219075</xdr:rowOff>
                  </to>
                </anchor>
              </controlPr>
            </control>
          </mc:Choice>
        </mc:AlternateContent>
        <mc:AlternateContent xmlns:mc="http://schemas.openxmlformats.org/markup-compatibility/2006">
          <mc:Choice Requires="x14">
            <control shapeId="45179" r:id="rId87" name="Option Button 123">
              <controlPr defaultSize="0" autoFill="0" autoLine="0" autoPict="0">
                <anchor moveWithCells="1">
                  <from>
                    <xdr:col>4</xdr:col>
                    <xdr:colOff>371475</xdr:colOff>
                    <xdr:row>32</xdr:row>
                    <xdr:rowOff>28575</xdr:rowOff>
                  </from>
                  <to>
                    <xdr:col>4</xdr:col>
                    <xdr:colOff>647700</xdr:colOff>
                    <xdr:row>32</xdr:row>
                    <xdr:rowOff>219075</xdr:rowOff>
                  </to>
                </anchor>
              </controlPr>
            </control>
          </mc:Choice>
        </mc:AlternateContent>
        <mc:AlternateContent xmlns:mc="http://schemas.openxmlformats.org/markup-compatibility/2006">
          <mc:Choice Requires="x14">
            <control shapeId="45180" r:id="rId88" name="Option Button 124">
              <controlPr defaultSize="0" autoFill="0" autoLine="0" autoPict="0">
                <anchor moveWithCells="1">
                  <from>
                    <xdr:col>4</xdr:col>
                    <xdr:colOff>371475</xdr:colOff>
                    <xdr:row>33</xdr:row>
                    <xdr:rowOff>28575</xdr:rowOff>
                  </from>
                  <to>
                    <xdr:col>4</xdr:col>
                    <xdr:colOff>647700</xdr:colOff>
                    <xdr:row>33</xdr:row>
                    <xdr:rowOff>200025</xdr:rowOff>
                  </to>
                </anchor>
              </controlPr>
            </control>
          </mc:Choice>
        </mc:AlternateContent>
        <mc:AlternateContent xmlns:mc="http://schemas.openxmlformats.org/markup-compatibility/2006">
          <mc:Choice Requires="x14">
            <control shapeId="45181" r:id="rId89" name="Option Button 125">
              <controlPr defaultSize="0" autoFill="0" autoLine="0" autoPict="0">
                <anchor moveWithCells="1">
                  <from>
                    <xdr:col>4</xdr:col>
                    <xdr:colOff>371475</xdr:colOff>
                    <xdr:row>34</xdr:row>
                    <xdr:rowOff>28575</xdr:rowOff>
                  </from>
                  <to>
                    <xdr:col>4</xdr:col>
                    <xdr:colOff>647700</xdr:colOff>
                    <xdr:row>34</xdr:row>
                    <xdr:rowOff>219075</xdr:rowOff>
                  </to>
                </anchor>
              </controlPr>
            </control>
          </mc:Choice>
        </mc:AlternateContent>
        <mc:AlternateContent xmlns:mc="http://schemas.openxmlformats.org/markup-compatibility/2006">
          <mc:Choice Requires="x14">
            <control shapeId="45182" r:id="rId90" name="Option Button 126">
              <controlPr defaultSize="0" autoFill="0" autoLine="0" autoPict="0">
                <anchor moveWithCells="1">
                  <from>
                    <xdr:col>4</xdr:col>
                    <xdr:colOff>371475</xdr:colOff>
                    <xdr:row>35</xdr:row>
                    <xdr:rowOff>28575</xdr:rowOff>
                  </from>
                  <to>
                    <xdr:col>4</xdr:col>
                    <xdr:colOff>647700</xdr:colOff>
                    <xdr:row>35</xdr:row>
                    <xdr:rowOff>219075</xdr:rowOff>
                  </to>
                </anchor>
              </controlPr>
            </control>
          </mc:Choice>
        </mc:AlternateContent>
        <mc:AlternateContent xmlns:mc="http://schemas.openxmlformats.org/markup-compatibility/2006">
          <mc:Choice Requires="x14">
            <control shapeId="45183" r:id="rId91" name="Option Button 127">
              <controlPr defaultSize="0" autoFill="0" autoLine="0" autoPict="0">
                <anchor moveWithCells="1">
                  <from>
                    <xdr:col>4</xdr:col>
                    <xdr:colOff>371475</xdr:colOff>
                    <xdr:row>36</xdr:row>
                    <xdr:rowOff>28575</xdr:rowOff>
                  </from>
                  <to>
                    <xdr:col>4</xdr:col>
                    <xdr:colOff>647700</xdr:colOff>
                    <xdr:row>36</xdr:row>
                    <xdr:rowOff>219075</xdr:rowOff>
                  </to>
                </anchor>
              </controlPr>
            </control>
          </mc:Choice>
        </mc:AlternateContent>
        <mc:AlternateContent xmlns:mc="http://schemas.openxmlformats.org/markup-compatibility/2006">
          <mc:Choice Requires="x14">
            <control shapeId="45184" r:id="rId92" name="Group Box 128">
              <controlPr defaultSize="0" autoFill="0" autoPict="0">
                <anchor moveWithCells="1">
                  <from>
                    <xdr:col>0</xdr:col>
                    <xdr:colOff>0</xdr:colOff>
                    <xdr:row>23</xdr:row>
                    <xdr:rowOff>0</xdr:rowOff>
                  </from>
                  <to>
                    <xdr:col>5</xdr:col>
                    <xdr:colOff>0</xdr:colOff>
                    <xdr:row>24</xdr:row>
                    <xdr:rowOff>0</xdr:rowOff>
                  </to>
                </anchor>
              </controlPr>
            </control>
          </mc:Choice>
        </mc:AlternateContent>
        <mc:AlternateContent xmlns:mc="http://schemas.openxmlformats.org/markup-compatibility/2006">
          <mc:Choice Requires="x14">
            <control shapeId="45185" r:id="rId93" name="Group Box 129">
              <controlPr defaultSize="0" autoFill="0" autoPict="0">
                <anchor moveWithCells="1">
                  <from>
                    <xdr:col>0</xdr:col>
                    <xdr:colOff>0</xdr:colOff>
                    <xdr:row>24</xdr:row>
                    <xdr:rowOff>0</xdr:rowOff>
                  </from>
                  <to>
                    <xdr:col>5</xdr:col>
                    <xdr:colOff>0</xdr:colOff>
                    <xdr:row>25</xdr:row>
                    <xdr:rowOff>0</xdr:rowOff>
                  </to>
                </anchor>
              </controlPr>
            </control>
          </mc:Choice>
        </mc:AlternateContent>
        <mc:AlternateContent xmlns:mc="http://schemas.openxmlformats.org/markup-compatibility/2006">
          <mc:Choice Requires="x14">
            <control shapeId="45186" r:id="rId94" name="Group Box 130">
              <controlPr defaultSize="0" autoFill="0" autoPict="0">
                <anchor moveWithCells="1">
                  <from>
                    <xdr:col>0</xdr:col>
                    <xdr:colOff>0</xdr:colOff>
                    <xdr:row>25</xdr:row>
                    <xdr:rowOff>0</xdr:rowOff>
                  </from>
                  <to>
                    <xdr:col>5</xdr:col>
                    <xdr:colOff>0</xdr:colOff>
                    <xdr:row>26</xdr:row>
                    <xdr:rowOff>0</xdr:rowOff>
                  </to>
                </anchor>
              </controlPr>
            </control>
          </mc:Choice>
        </mc:AlternateContent>
        <mc:AlternateContent xmlns:mc="http://schemas.openxmlformats.org/markup-compatibility/2006">
          <mc:Choice Requires="x14">
            <control shapeId="45187" r:id="rId95" name="Group Box 131">
              <controlPr defaultSize="0" autoFill="0" autoPict="0">
                <anchor moveWithCells="1">
                  <from>
                    <xdr:col>0</xdr:col>
                    <xdr:colOff>0</xdr:colOff>
                    <xdr:row>26</xdr:row>
                    <xdr:rowOff>0</xdr:rowOff>
                  </from>
                  <to>
                    <xdr:col>5</xdr:col>
                    <xdr:colOff>0</xdr:colOff>
                    <xdr:row>27</xdr:row>
                    <xdr:rowOff>0</xdr:rowOff>
                  </to>
                </anchor>
              </controlPr>
            </control>
          </mc:Choice>
        </mc:AlternateContent>
        <mc:AlternateContent xmlns:mc="http://schemas.openxmlformats.org/markup-compatibility/2006">
          <mc:Choice Requires="x14">
            <control shapeId="45188" r:id="rId96" name="Group Box 132">
              <controlPr defaultSize="0" autoFill="0" autoPict="0">
                <anchor moveWithCells="1">
                  <from>
                    <xdr:col>0</xdr:col>
                    <xdr:colOff>0</xdr:colOff>
                    <xdr:row>27</xdr:row>
                    <xdr:rowOff>0</xdr:rowOff>
                  </from>
                  <to>
                    <xdr:col>5</xdr:col>
                    <xdr:colOff>0</xdr:colOff>
                    <xdr:row>28</xdr:row>
                    <xdr:rowOff>0</xdr:rowOff>
                  </to>
                </anchor>
              </controlPr>
            </control>
          </mc:Choice>
        </mc:AlternateContent>
        <mc:AlternateContent xmlns:mc="http://schemas.openxmlformats.org/markup-compatibility/2006">
          <mc:Choice Requires="x14">
            <control shapeId="45189" r:id="rId97" name="Group Box 133">
              <controlPr defaultSize="0" autoFill="0" autoPict="0">
                <anchor moveWithCells="1">
                  <from>
                    <xdr:col>0</xdr:col>
                    <xdr:colOff>0</xdr:colOff>
                    <xdr:row>28</xdr:row>
                    <xdr:rowOff>0</xdr:rowOff>
                  </from>
                  <to>
                    <xdr:col>5</xdr:col>
                    <xdr:colOff>0</xdr:colOff>
                    <xdr:row>29</xdr:row>
                    <xdr:rowOff>0</xdr:rowOff>
                  </to>
                </anchor>
              </controlPr>
            </control>
          </mc:Choice>
        </mc:AlternateContent>
        <mc:AlternateContent xmlns:mc="http://schemas.openxmlformats.org/markup-compatibility/2006">
          <mc:Choice Requires="x14">
            <control shapeId="45190" r:id="rId98" name="Group Box 134">
              <controlPr defaultSize="0" autoFill="0" autoPict="0">
                <anchor moveWithCells="1">
                  <from>
                    <xdr:col>0</xdr:col>
                    <xdr:colOff>0</xdr:colOff>
                    <xdr:row>30</xdr:row>
                    <xdr:rowOff>0</xdr:rowOff>
                  </from>
                  <to>
                    <xdr:col>5</xdr:col>
                    <xdr:colOff>0</xdr:colOff>
                    <xdr:row>31</xdr:row>
                    <xdr:rowOff>0</xdr:rowOff>
                  </to>
                </anchor>
              </controlPr>
            </control>
          </mc:Choice>
        </mc:AlternateContent>
        <mc:AlternateContent xmlns:mc="http://schemas.openxmlformats.org/markup-compatibility/2006">
          <mc:Choice Requires="x14">
            <control shapeId="45191" r:id="rId99" name="Group Box 135">
              <controlPr defaultSize="0" autoFill="0" autoPict="0">
                <anchor moveWithCells="1">
                  <from>
                    <xdr:col>0</xdr:col>
                    <xdr:colOff>0</xdr:colOff>
                    <xdr:row>32</xdr:row>
                    <xdr:rowOff>0</xdr:rowOff>
                  </from>
                  <to>
                    <xdr:col>5</xdr:col>
                    <xdr:colOff>0</xdr:colOff>
                    <xdr:row>33</xdr:row>
                    <xdr:rowOff>0</xdr:rowOff>
                  </to>
                </anchor>
              </controlPr>
            </control>
          </mc:Choice>
        </mc:AlternateContent>
        <mc:AlternateContent xmlns:mc="http://schemas.openxmlformats.org/markup-compatibility/2006">
          <mc:Choice Requires="x14">
            <control shapeId="45192" r:id="rId100" name="Group Box 136">
              <controlPr defaultSize="0" autoFill="0" autoPict="0">
                <anchor moveWithCells="1">
                  <from>
                    <xdr:col>0</xdr:col>
                    <xdr:colOff>0</xdr:colOff>
                    <xdr:row>33</xdr:row>
                    <xdr:rowOff>0</xdr:rowOff>
                  </from>
                  <to>
                    <xdr:col>5</xdr:col>
                    <xdr:colOff>0</xdr:colOff>
                    <xdr:row>34</xdr:row>
                    <xdr:rowOff>0</xdr:rowOff>
                  </to>
                </anchor>
              </controlPr>
            </control>
          </mc:Choice>
        </mc:AlternateContent>
        <mc:AlternateContent xmlns:mc="http://schemas.openxmlformats.org/markup-compatibility/2006">
          <mc:Choice Requires="x14">
            <control shapeId="45193" r:id="rId101" name="Group Box 137">
              <controlPr defaultSize="0" autoFill="0" autoPict="0">
                <anchor moveWithCells="1">
                  <from>
                    <xdr:col>0</xdr:col>
                    <xdr:colOff>0</xdr:colOff>
                    <xdr:row>34</xdr:row>
                    <xdr:rowOff>0</xdr:rowOff>
                  </from>
                  <to>
                    <xdr:col>5</xdr:col>
                    <xdr:colOff>0</xdr:colOff>
                    <xdr:row>35</xdr:row>
                    <xdr:rowOff>0</xdr:rowOff>
                  </to>
                </anchor>
              </controlPr>
            </control>
          </mc:Choice>
        </mc:AlternateContent>
        <mc:AlternateContent xmlns:mc="http://schemas.openxmlformats.org/markup-compatibility/2006">
          <mc:Choice Requires="x14">
            <control shapeId="45194" r:id="rId102" name="Group Box 138">
              <controlPr defaultSize="0" autoFill="0" autoPict="0">
                <anchor moveWithCells="1">
                  <from>
                    <xdr:col>0</xdr:col>
                    <xdr:colOff>0</xdr:colOff>
                    <xdr:row>35</xdr:row>
                    <xdr:rowOff>0</xdr:rowOff>
                  </from>
                  <to>
                    <xdr:col>5</xdr:col>
                    <xdr:colOff>0</xdr:colOff>
                    <xdr:row>36</xdr:row>
                    <xdr:rowOff>0</xdr:rowOff>
                  </to>
                </anchor>
              </controlPr>
            </control>
          </mc:Choice>
        </mc:AlternateContent>
        <mc:AlternateContent xmlns:mc="http://schemas.openxmlformats.org/markup-compatibility/2006">
          <mc:Choice Requires="x14">
            <control shapeId="45195" r:id="rId103" name="Group Box 139">
              <controlPr defaultSize="0" autoFill="0" autoPict="0">
                <anchor moveWithCells="1">
                  <from>
                    <xdr:col>0</xdr:col>
                    <xdr:colOff>0</xdr:colOff>
                    <xdr:row>36</xdr:row>
                    <xdr:rowOff>0</xdr:rowOff>
                  </from>
                  <to>
                    <xdr:col>5</xdr:col>
                    <xdr:colOff>0</xdr:colOff>
                    <xdr:row>37</xdr:row>
                    <xdr:rowOff>0</xdr:rowOff>
                  </to>
                </anchor>
              </controlPr>
            </control>
          </mc:Choice>
        </mc:AlternateContent>
        <mc:AlternateContent xmlns:mc="http://schemas.openxmlformats.org/markup-compatibility/2006">
          <mc:Choice Requires="x14">
            <control shapeId="45196" r:id="rId104" name="Group Box 140">
              <controlPr defaultSize="0" autoFill="0" autoPict="0">
                <anchor moveWithCells="1">
                  <from>
                    <xdr:col>0</xdr:col>
                    <xdr:colOff>0</xdr:colOff>
                    <xdr:row>47</xdr:row>
                    <xdr:rowOff>0</xdr:rowOff>
                  </from>
                  <to>
                    <xdr:col>6</xdr:col>
                    <xdr:colOff>0</xdr:colOff>
                    <xdr:row>49</xdr:row>
                    <xdr:rowOff>0</xdr:rowOff>
                  </to>
                </anchor>
              </controlPr>
            </control>
          </mc:Choice>
        </mc:AlternateContent>
        <mc:AlternateContent xmlns:mc="http://schemas.openxmlformats.org/markup-compatibility/2006">
          <mc:Choice Requires="x14">
            <control shapeId="45197" r:id="rId105" name="Group Box 141">
              <controlPr defaultSize="0" autoFill="0" autoPict="0">
                <anchor moveWithCells="1">
                  <from>
                    <xdr:col>0</xdr:col>
                    <xdr:colOff>0</xdr:colOff>
                    <xdr:row>43</xdr:row>
                    <xdr:rowOff>0</xdr:rowOff>
                  </from>
                  <to>
                    <xdr:col>6</xdr:col>
                    <xdr:colOff>0</xdr:colOff>
                    <xdr:row>47</xdr:row>
                    <xdr:rowOff>0</xdr:rowOff>
                  </to>
                </anchor>
              </controlPr>
            </control>
          </mc:Choice>
        </mc:AlternateContent>
        <mc:AlternateContent xmlns:mc="http://schemas.openxmlformats.org/markup-compatibility/2006">
          <mc:Choice Requires="x14">
            <control shapeId="45198" r:id="rId106" name="Option Button 142">
              <controlPr defaultSize="0" autoFill="0" autoLine="0" autoPict="0">
                <anchor moveWithCells="1">
                  <from>
                    <xdr:col>1</xdr:col>
                    <xdr:colOff>0</xdr:colOff>
                    <xdr:row>49</xdr:row>
                    <xdr:rowOff>0</xdr:rowOff>
                  </from>
                  <to>
                    <xdr:col>5</xdr:col>
                    <xdr:colOff>0</xdr:colOff>
                    <xdr:row>50</xdr:row>
                    <xdr:rowOff>0</xdr:rowOff>
                  </to>
                </anchor>
              </controlPr>
            </control>
          </mc:Choice>
        </mc:AlternateContent>
        <mc:AlternateContent xmlns:mc="http://schemas.openxmlformats.org/markup-compatibility/2006">
          <mc:Choice Requires="x14">
            <control shapeId="45199" r:id="rId107" name="Option Button 143">
              <controlPr defaultSize="0" autoFill="0" autoLine="0" autoPict="0">
                <anchor moveWithCells="1">
                  <from>
                    <xdr:col>1</xdr:col>
                    <xdr:colOff>0</xdr:colOff>
                    <xdr:row>50</xdr:row>
                    <xdr:rowOff>0</xdr:rowOff>
                  </from>
                  <to>
                    <xdr:col>4</xdr:col>
                    <xdr:colOff>904875</xdr:colOff>
                    <xdr:row>50</xdr:row>
                    <xdr:rowOff>295275</xdr:rowOff>
                  </to>
                </anchor>
              </controlPr>
            </control>
          </mc:Choice>
        </mc:AlternateContent>
        <mc:AlternateContent xmlns:mc="http://schemas.openxmlformats.org/markup-compatibility/2006">
          <mc:Choice Requires="x14">
            <control shapeId="45200" r:id="rId108" name="Group Box 144">
              <controlPr defaultSize="0" autoFill="0" autoPict="0">
                <anchor moveWithCells="1">
                  <from>
                    <xdr:col>0</xdr:col>
                    <xdr:colOff>0</xdr:colOff>
                    <xdr:row>48</xdr:row>
                    <xdr:rowOff>257175</xdr:rowOff>
                  </from>
                  <to>
                    <xdr:col>6</xdr:col>
                    <xdr:colOff>0</xdr:colOff>
                    <xdr:row>51</xdr:row>
                    <xdr:rowOff>0</xdr:rowOff>
                  </to>
                </anchor>
              </controlPr>
            </control>
          </mc:Choice>
        </mc:AlternateContent>
        <mc:AlternateContent xmlns:mc="http://schemas.openxmlformats.org/markup-compatibility/2006">
          <mc:Choice Requires="x14">
            <control shapeId="45204" r:id="rId109" name="Option Button 148">
              <controlPr defaultSize="0" autoFill="0" autoLine="0" autoPict="0">
                <anchor moveWithCells="1">
                  <from>
                    <xdr:col>1</xdr:col>
                    <xdr:colOff>390525</xdr:colOff>
                    <xdr:row>13</xdr:row>
                    <xdr:rowOff>66675</xdr:rowOff>
                  </from>
                  <to>
                    <xdr:col>1</xdr:col>
                    <xdr:colOff>676275</xdr:colOff>
                    <xdr:row>13</xdr:row>
                    <xdr:rowOff>190500</xdr:rowOff>
                  </to>
                </anchor>
              </controlPr>
            </control>
          </mc:Choice>
        </mc:AlternateContent>
        <mc:AlternateContent xmlns:mc="http://schemas.openxmlformats.org/markup-compatibility/2006">
          <mc:Choice Requires="x14">
            <control shapeId="45205" r:id="rId110" name="Option Button 149">
              <controlPr defaultSize="0" autoFill="0" autoLine="0" autoPict="0">
                <anchor moveWithCells="1">
                  <from>
                    <xdr:col>2</xdr:col>
                    <xdr:colOff>381000</xdr:colOff>
                    <xdr:row>13</xdr:row>
                    <xdr:rowOff>66675</xdr:rowOff>
                  </from>
                  <to>
                    <xdr:col>2</xdr:col>
                    <xdr:colOff>657225</xdr:colOff>
                    <xdr:row>13</xdr:row>
                    <xdr:rowOff>190500</xdr:rowOff>
                  </to>
                </anchor>
              </controlPr>
            </control>
          </mc:Choice>
        </mc:AlternateContent>
        <mc:AlternateContent xmlns:mc="http://schemas.openxmlformats.org/markup-compatibility/2006">
          <mc:Choice Requires="x14">
            <control shapeId="45206" r:id="rId111" name="Option Button 150">
              <controlPr defaultSize="0" autoFill="0" autoLine="0" autoPict="0">
                <anchor moveWithCells="1">
                  <from>
                    <xdr:col>3</xdr:col>
                    <xdr:colOff>371475</xdr:colOff>
                    <xdr:row>13</xdr:row>
                    <xdr:rowOff>66675</xdr:rowOff>
                  </from>
                  <to>
                    <xdr:col>3</xdr:col>
                    <xdr:colOff>647700</xdr:colOff>
                    <xdr:row>13</xdr:row>
                    <xdr:rowOff>190500</xdr:rowOff>
                  </to>
                </anchor>
              </controlPr>
            </control>
          </mc:Choice>
        </mc:AlternateContent>
        <mc:AlternateContent xmlns:mc="http://schemas.openxmlformats.org/markup-compatibility/2006">
          <mc:Choice Requires="x14">
            <control shapeId="45208" r:id="rId112" name="Option Button 152">
              <controlPr defaultSize="0" autoFill="0" autoLine="0" autoPict="0">
                <anchor moveWithCells="1">
                  <from>
                    <xdr:col>1</xdr:col>
                    <xdr:colOff>390525</xdr:colOff>
                    <xdr:row>15</xdr:row>
                    <xdr:rowOff>38100</xdr:rowOff>
                  </from>
                  <to>
                    <xdr:col>1</xdr:col>
                    <xdr:colOff>657225</xdr:colOff>
                    <xdr:row>15</xdr:row>
                    <xdr:rowOff>219075</xdr:rowOff>
                  </to>
                </anchor>
              </controlPr>
            </control>
          </mc:Choice>
        </mc:AlternateContent>
        <mc:AlternateContent xmlns:mc="http://schemas.openxmlformats.org/markup-compatibility/2006">
          <mc:Choice Requires="x14">
            <control shapeId="45209" r:id="rId113" name="Option Button 153">
              <controlPr defaultSize="0" autoFill="0" autoLine="0" autoPict="0">
                <anchor moveWithCells="1">
                  <from>
                    <xdr:col>2</xdr:col>
                    <xdr:colOff>381000</xdr:colOff>
                    <xdr:row>15</xdr:row>
                    <xdr:rowOff>38100</xdr:rowOff>
                  </from>
                  <to>
                    <xdr:col>2</xdr:col>
                    <xdr:colOff>647700</xdr:colOff>
                    <xdr:row>15</xdr:row>
                    <xdr:rowOff>219075</xdr:rowOff>
                  </to>
                </anchor>
              </controlPr>
            </control>
          </mc:Choice>
        </mc:AlternateContent>
        <mc:AlternateContent xmlns:mc="http://schemas.openxmlformats.org/markup-compatibility/2006">
          <mc:Choice Requires="x14">
            <control shapeId="45210" r:id="rId114" name="Option Button 154">
              <controlPr defaultSize="0" autoFill="0" autoLine="0" autoPict="0">
                <anchor moveWithCells="1">
                  <from>
                    <xdr:col>3</xdr:col>
                    <xdr:colOff>371475</xdr:colOff>
                    <xdr:row>15</xdr:row>
                    <xdr:rowOff>66675</xdr:rowOff>
                  </from>
                  <to>
                    <xdr:col>3</xdr:col>
                    <xdr:colOff>638175</xdr:colOff>
                    <xdr:row>15</xdr:row>
                    <xdr:rowOff>180975</xdr:rowOff>
                  </to>
                </anchor>
              </controlPr>
            </control>
          </mc:Choice>
        </mc:AlternateContent>
        <mc:AlternateContent xmlns:mc="http://schemas.openxmlformats.org/markup-compatibility/2006">
          <mc:Choice Requires="x14">
            <control shapeId="45212" r:id="rId115" name="Option Button 156">
              <controlPr defaultSize="0" autoFill="0" autoLine="0" autoPict="0">
                <anchor moveWithCells="1">
                  <from>
                    <xdr:col>1</xdr:col>
                    <xdr:colOff>371475</xdr:colOff>
                    <xdr:row>31</xdr:row>
                    <xdr:rowOff>38100</xdr:rowOff>
                  </from>
                  <to>
                    <xdr:col>1</xdr:col>
                    <xdr:colOff>647700</xdr:colOff>
                    <xdr:row>31</xdr:row>
                    <xdr:rowOff>219075</xdr:rowOff>
                  </to>
                </anchor>
              </controlPr>
            </control>
          </mc:Choice>
        </mc:AlternateContent>
        <mc:AlternateContent xmlns:mc="http://schemas.openxmlformats.org/markup-compatibility/2006">
          <mc:Choice Requires="x14">
            <control shapeId="45213" r:id="rId116" name="Option Button 157">
              <controlPr defaultSize="0" autoFill="0" autoLine="0" autoPict="0">
                <anchor moveWithCells="1">
                  <from>
                    <xdr:col>2</xdr:col>
                    <xdr:colOff>371475</xdr:colOff>
                    <xdr:row>31</xdr:row>
                    <xdr:rowOff>47625</xdr:rowOff>
                  </from>
                  <to>
                    <xdr:col>2</xdr:col>
                    <xdr:colOff>638175</xdr:colOff>
                    <xdr:row>31</xdr:row>
                    <xdr:rowOff>228600</xdr:rowOff>
                  </to>
                </anchor>
              </controlPr>
            </control>
          </mc:Choice>
        </mc:AlternateContent>
        <mc:AlternateContent xmlns:mc="http://schemas.openxmlformats.org/markup-compatibility/2006">
          <mc:Choice Requires="x14">
            <control shapeId="45214" r:id="rId117" name="Option Button 158">
              <controlPr defaultSize="0" autoFill="0" autoLine="0" autoPict="0">
                <anchor moveWithCells="1">
                  <from>
                    <xdr:col>3</xdr:col>
                    <xdr:colOff>371475</xdr:colOff>
                    <xdr:row>31</xdr:row>
                    <xdr:rowOff>28575</xdr:rowOff>
                  </from>
                  <to>
                    <xdr:col>3</xdr:col>
                    <xdr:colOff>647700</xdr:colOff>
                    <xdr:row>31</xdr:row>
                    <xdr:rowOff>219075</xdr:rowOff>
                  </to>
                </anchor>
              </controlPr>
            </control>
          </mc:Choice>
        </mc:AlternateContent>
        <mc:AlternateContent xmlns:mc="http://schemas.openxmlformats.org/markup-compatibility/2006">
          <mc:Choice Requires="x14">
            <control shapeId="45216" r:id="rId118" name="Option Button 160">
              <controlPr defaultSize="0" autoFill="0" autoLine="0" autoPict="0">
                <anchor moveWithCells="1">
                  <from>
                    <xdr:col>4</xdr:col>
                    <xdr:colOff>371475</xdr:colOff>
                    <xdr:row>31</xdr:row>
                    <xdr:rowOff>28575</xdr:rowOff>
                  </from>
                  <to>
                    <xdr:col>4</xdr:col>
                    <xdr:colOff>647700</xdr:colOff>
                    <xdr:row>31</xdr:row>
                    <xdr:rowOff>219075</xdr:rowOff>
                  </to>
                </anchor>
              </controlPr>
            </control>
          </mc:Choice>
        </mc:AlternateContent>
        <mc:AlternateContent xmlns:mc="http://schemas.openxmlformats.org/markup-compatibility/2006">
          <mc:Choice Requires="x14">
            <control shapeId="45217" r:id="rId119" name="Option Button 161">
              <controlPr defaultSize="0" autoFill="0" autoLine="0" autoPict="0">
                <anchor moveWithCells="1">
                  <from>
                    <xdr:col>1</xdr:col>
                    <xdr:colOff>371475</xdr:colOff>
                    <xdr:row>29</xdr:row>
                    <xdr:rowOff>47625</xdr:rowOff>
                  </from>
                  <to>
                    <xdr:col>1</xdr:col>
                    <xdr:colOff>647700</xdr:colOff>
                    <xdr:row>29</xdr:row>
                    <xdr:rowOff>228600</xdr:rowOff>
                  </to>
                </anchor>
              </controlPr>
            </control>
          </mc:Choice>
        </mc:AlternateContent>
        <mc:AlternateContent xmlns:mc="http://schemas.openxmlformats.org/markup-compatibility/2006">
          <mc:Choice Requires="x14">
            <control shapeId="45218" r:id="rId120" name="Option Button 162">
              <controlPr defaultSize="0" autoFill="0" autoLine="0" autoPict="0">
                <anchor moveWithCells="1">
                  <from>
                    <xdr:col>2</xdr:col>
                    <xdr:colOff>371475</xdr:colOff>
                    <xdr:row>29</xdr:row>
                    <xdr:rowOff>66675</xdr:rowOff>
                  </from>
                  <to>
                    <xdr:col>2</xdr:col>
                    <xdr:colOff>638175</xdr:colOff>
                    <xdr:row>29</xdr:row>
                    <xdr:rowOff>238125</xdr:rowOff>
                  </to>
                </anchor>
              </controlPr>
            </control>
          </mc:Choice>
        </mc:AlternateContent>
        <mc:AlternateContent xmlns:mc="http://schemas.openxmlformats.org/markup-compatibility/2006">
          <mc:Choice Requires="x14">
            <control shapeId="45219" r:id="rId121" name="Option Button 163">
              <controlPr defaultSize="0" autoFill="0" autoLine="0" autoPict="0">
                <anchor moveWithCells="1">
                  <from>
                    <xdr:col>3</xdr:col>
                    <xdr:colOff>371475</xdr:colOff>
                    <xdr:row>29</xdr:row>
                    <xdr:rowOff>38100</xdr:rowOff>
                  </from>
                  <to>
                    <xdr:col>3</xdr:col>
                    <xdr:colOff>647700</xdr:colOff>
                    <xdr:row>29</xdr:row>
                    <xdr:rowOff>219075</xdr:rowOff>
                  </to>
                </anchor>
              </controlPr>
            </control>
          </mc:Choice>
        </mc:AlternateContent>
        <mc:AlternateContent xmlns:mc="http://schemas.openxmlformats.org/markup-compatibility/2006">
          <mc:Choice Requires="x14">
            <control shapeId="45221" r:id="rId122" name="Option Button 165">
              <controlPr defaultSize="0" autoFill="0" autoLine="0" autoPict="0">
                <anchor moveWithCells="1">
                  <from>
                    <xdr:col>4</xdr:col>
                    <xdr:colOff>371475</xdr:colOff>
                    <xdr:row>29</xdr:row>
                    <xdr:rowOff>38100</xdr:rowOff>
                  </from>
                  <to>
                    <xdr:col>4</xdr:col>
                    <xdr:colOff>647700</xdr:colOff>
                    <xdr:row>29</xdr:row>
                    <xdr:rowOff>219075</xdr:rowOff>
                  </to>
                </anchor>
              </controlPr>
            </control>
          </mc:Choice>
        </mc:AlternateContent>
        <mc:AlternateContent xmlns:mc="http://schemas.openxmlformats.org/markup-compatibility/2006">
          <mc:Choice Requires="x14">
            <control shapeId="45222" r:id="rId123" name="Group Box 166">
              <controlPr defaultSize="0" autoFill="0" autoPict="0">
                <anchor moveWithCells="1">
                  <from>
                    <xdr:col>0</xdr:col>
                    <xdr:colOff>0</xdr:colOff>
                    <xdr:row>29</xdr:row>
                    <xdr:rowOff>0</xdr:rowOff>
                  </from>
                  <to>
                    <xdr:col>5</xdr:col>
                    <xdr:colOff>0</xdr:colOff>
                    <xdr:row>30</xdr:row>
                    <xdr:rowOff>0</xdr:rowOff>
                  </to>
                </anchor>
              </controlPr>
            </control>
          </mc:Choice>
        </mc:AlternateContent>
        <mc:AlternateContent xmlns:mc="http://schemas.openxmlformats.org/markup-compatibility/2006">
          <mc:Choice Requires="x14">
            <control shapeId="45223" r:id="rId124" name="Group Box 167">
              <controlPr defaultSize="0" autoFill="0" autoPict="0">
                <anchor moveWithCells="1">
                  <from>
                    <xdr:col>0</xdr:col>
                    <xdr:colOff>0</xdr:colOff>
                    <xdr:row>31</xdr:row>
                    <xdr:rowOff>0</xdr:rowOff>
                  </from>
                  <to>
                    <xdr:col>5</xdr:col>
                    <xdr:colOff>0</xdr:colOff>
                    <xdr:row>32</xdr:row>
                    <xdr:rowOff>0</xdr:rowOff>
                  </to>
                </anchor>
              </controlPr>
            </control>
          </mc:Choice>
        </mc:AlternateContent>
        <mc:AlternateContent xmlns:mc="http://schemas.openxmlformats.org/markup-compatibility/2006">
          <mc:Choice Requires="x14">
            <control shapeId="45224" r:id="rId125" name="Option Button 168">
              <controlPr defaultSize="0" autoFill="0" autoLine="0" autoPict="0">
                <anchor moveWithCells="1">
                  <from>
                    <xdr:col>1</xdr:col>
                    <xdr:colOff>0</xdr:colOff>
                    <xdr:row>37</xdr:row>
                    <xdr:rowOff>0</xdr:rowOff>
                  </from>
                  <to>
                    <xdr:col>5</xdr:col>
                    <xdr:colOff>0</xdr:colOff>
                    <xdr:row>38</xdr:row>
                    <xdr:rowOff>0</xdr:rowOff>
                  </to>
                </anchor>
              </controlPr>
            </control>
          </mc:Choice>
        </mc:AlternateContent>
        <mc:AlternateContent xmlns:mc="http://schemas.openxmlformats.org/markup-compatibility/2006">
          <mc:Choice Requires="x14">
            <control shapeId="45225" r:id="rId126" name="Option Button 169">
              <controlPr defaultSize="0" autoFill="0" autoLine="0" autoPict="0">
                <anchor moveWithCells="1">
                  <from>
                    <xdr:col>1</xdr:col>
                    <xdr:colOff>0</xdr:colOff>
                    <xdr:row>38</xdr:row>
                    <xdr:rowOff>0</xdr:rowOff>
                  </from>
                  <to>
                    <xdr:col>5</xdr:col>
                    <xdr:colOff>0</xdr:colOff>
                    <xdr:row>39</xdr:row>
                    <xdr:rowOff>0</xdr:rowOff>
                  </to>
                </anchor>
              </controlPr>
            </control>
          </mc:Choice>
        </mc:AlternateContent>
        <mc:AlternateContent xmlns:mc="http://schemas.openxmlformats.org/markup-compatibility/2006">
          <mc:Choice Requires="x14">
            <control shapeId="45226" r:id="rId127" name="Group Box 170">
              <controlPr defaultSize="0" autoFill="0" autoPict="0">
                <anchor moveWithCells="1">
                  <from>
                    <xdr:col>0</xdr:col>
                    <xdr:colOff>0</xdr:colOff>
                    <xdr:row>37</xdr:row>
                    <xdr:rowOff>0</xdr:rowOff>
                  </from>
                  <to>
                    <xdr:col>6</xdr:col>
                    <xdr:colOff>0</xdr:colOff>
                    <xdr:row>39</xdr:row>
                    <xdr:rowOff>0</xdr:rowOff>
                  </to>
                </anchor>
              </controlPr>
            </control>
          </mc:Choice>
        </mc:AlternateContent>
        <mc:AlternateContent xmlns:mc="http://schemas.openxmlformats.org/markup-compatibility/2006">
          <mc:Choice Requires="x14">
            <control shapeId="45233" r:id="rId128" name="Option Button 177">
              <controlPr defaultSize="0" autoFill="0" autoLine="0" autoPict="0">
                <anchor moveWithCells="1">
                  <from>
                    <xdr:col>1</xdr:col>
                    <xdr:colOff>0</xdr:colOff>
                    <xdr:row>53</xdr:row>
                    <xdr:rowOff>0</xdr:rowOff>
                  </from>
                  <to>
                    <xdr:col>4</xdr:col>
                    <xdr:colOff>904875</xdr:colOff>
                    <xdr:row>54</xdr:row>
                    <xdr:rowOff>28575</xdr:rowOff>
                  </to>
                </anchor>
              </controlPr>
            </control>
          </mc:Choice>
        </mc:AlternateContent>
        <mc:AlternateContent xmlns:mc="http://schemas.openxmlformats.org/markup-compatibility/2006">
          <mc:Choice Requires="x14">
            <control shapeId="45234" r:id="rId129" name="Option Button 178">
              <controlPr defaultSize="0" autoFill="0" autoLine="0" autoPict="0">
                <anchor moveWithCells="1">
                  <from>
                    <xdr:col>1</xdr:col>
                    <xdr:colOff>0</xdr:colOff>
                    <xdr:row>54</xdr:row>
                    <xdr:rowOff>0</xdr:rowOff>
                  </from>
                  <to>
                    <xdr:col>4</xdr:col>
                    <xdr:colOff>866775</xdr:colOff>
                    <xdr:row>54</xdr:row>
                    <xdr:rowOff>295275</xdr:rowOff>
                  </to>
                </anchor>
              </controlPr>
            </control>
          </mc:Choice>
        </mc:AlternateContent>
        <mc:AlternateContent xmlns:mc="http://schemas.openxmlformats.org/markup-compatibility/2006">
          <mc:Choice Requires="x14">
            <control shapeId="45235" r:id="rId130" name="Group Box 179">
              <controlPr defaultSize="0" autoFill="0" autoPict="0">
                <anchor moveWithCells="1">
                  <from>
                    <xdr:col>0</xdr:col>
                    <xdr:colOff>0</xdr:colOff>
                    <xdr:row>53</xdr:row>
                    <xdr:rowOff>0</xdr:rowOff>
                  </from>
                  <to>
                    <xdr:col>6</xdr:col>
                    <xdr:colOff>0</xdr:colOff>
                    <xdr:row>55</xdr:row>
                    <xdr:rowOff>0</xdr:rowOff>
                  </to>
                </anchor>
              </controlPr>
            </control>
          </mc:Choice>
        </mc:AlternateContent>
        <mc:AlternateContent xmlns:mc="http://schemas.openxmlformats.org/markup-compatibility/2006">
          <mc:Choice Requires="x14">
            <control shapeId="45239" r:id="rId131" name="Option Button 183">
              <controlPr defaultSize="0" autoFill="0" autoLine="0" autoPict="0">
                <anchor moveWithCells="1">
                  <from>
                    <xdr:col>1</xdr:col>
                    <xdr:colOff>0</xdr:colOff>
                    <xdr:row>39</xdr:row>
                    <xdr:rowOff>0</xdr:rowOff>
                  </from>
                  <to>
                    <xdr:col>2</xdr:col>
                    <xdr:colOff>0</xdr:colOff>
                    <xdr:row>40</xdr:row>
                    <xdr:rowOff>0</xdr:rowOff>
                  </to>
                </anchor>
              </controlPr>
            </control>
          </mc:Choice>
        </mc:AlternateContent>
        <mc:AlternateContent xmlns:mc="http://schemas.openxmlformats.org/markup-compatibility/2006">
          <mc:Choice Requires="x14">
            <control shapeId="45240" r:id="rId132" name="Option Button 184">
              <controlPr defaultSize="0" autoFill="0" autoLine="0" autoPict="0">
                <anchor moveWithCells="1">
                  <from>
                    <xdr:col>1</xdr:col>
                    <xdr:colOff>0</xdr:colOff>
                    <xdr:row>40</xdr:row>
                    <xdr:rowOff>0</xdr:rowOff>
                  </from>
                  <to>
                    <xdr:col>2</xdr:col>
                    <xdr:colOff>0</xdr:colOff>
                    <xdr:row>41</xdr:row>
                    <xdr:rowOff>0</xdr:rowOff>
                  </to>
                </anchor>
              </controlPr>
            </control>
          </mc:Choice>
        </mc:AlternateContent>
        <mc:AlternateContent xmlns:mc="http://schemas.openxmlformats.org/markup-compatibility/2006">
          <mc:Choice Requires="x14">
            <control shapeId="45241" r:id="rId133" name="Group Box 185">
              <controlPr defaultSize="0" autoFill="0" autoPict="0">
                <anchor moveWithCells="1">
                  <from>
                    <xdr:col>0</xdr:col>
                    <xdr:colOff>0</xdr:colOff>
                    <xdr:row>39</xdr:row>
                    <xdr:rowOff>0</xdr:rowOff>
                  </from>
                  <to>
                    <xdr:col>6</xdr:col>
                    <xdr:colOff>0</xdr:colOff>
                    <xdr:row>43</xdr:row>
                    <xdr:rowOff>0</xdr:rowOff>
                  </to>
                </anchor>
              </controlPr>
            </control>
          </mc:Choice>
        </mc:AlternateContent>
        <mc:AlternateContent xmlns:mc="http://schemas.openxmlformats.org/markup-compatibility/2006">
          <mc:Choice Requires="x14">
            <control shapeId="45242" r:id="rId134" name="Option Button 186">
              <controlPr defaultSize="0" autoFill="0" autoLine="0" autoPict="0">
                <anchor moveWithCells="1">
                  <from>
                    <xdr:col>1</xdr:col>
                    <xdr:colOff>0</xdr:colOff>
                    <xdr:row>51</xdr:row>
                    <xdr:rowOff>9525</xdr:rowOff>
                  </from>
                  <to>
                    <xdr:col>5</xdr:col>
                    <xdr:colOff>0</xdr:colOff>
                    <xdr:row>52</xdr:row>
                    <xdr:rowOff>0</xdr:rowOff>
                  </to>
                </anchor>
              </controlPr>
            </control>
          </mc:Choice>
        </mc:AlternateContent>
        <mc:AlternateContent xmlns:mc="http://schemas.openxmlformats.org/markup-compatibility/2006">
          <mc:Choice Requires="x14">
            <control shapeId="45243" r:id="rId135" name="Option Button 187">
              <controlPr defaultSize="0" autoFill="0" autoLine="0" autoPict="0">
                <anchor moveWithCells="1">
                  <from>
                    <xdr:col>1</xdr:col>
                    <xdr:colOff>0</xdr:colOff>
                    <xdr:row>52</xdr:row>
                    <xdr:rowOff>0</xdr:rowOff>
                  </from>
                  <to>
                    <xdr:col>5</xdr:col>
                    <xdr:colOff>0</xdr:colOff>
                    <xdr:row>53</xdr:row>
                    <xdr:rowOff>0</xdr:rowOff>
                  </to>
                </anchor>
              </controlPr>
            </control>
          </mc:Choice>
        </mc:AlternateContent>
        <mc:AlternateContent xmlns:mc="http://schemas.openxmlformats.org/markup-compatibility/2006">
          <mc:Choice Requires="x14">
            <control shapeId="45244" r:id="rId136" name="Group Box 188">
              <controlPr defaultSize="0" autoFill="0" autoPict="0">
                <anchor moveWithCells="1">
                  <from>
                    <xdr:col>0</xdr:col>
                    <xdr:colOff>0</xdr:colOff>
                    <xdr:row>51</xdr:row>
                    <xdr:rowOff>0</xdr:rowOff>
                  </from>
                  <to>
                    <xdr:col>5</xdr:col>
                    <xdr:colOff>0</xdr:colOff>
                    <xdr:row>53</xdr:row>
                    <xdr:rowOff>0</xdr:rowOff>
                  </to>
                </anchor>
              </controlPr>
            </control>
          </mc:Choice>
        </mc:AlternateContent>
        <mc:AlternateContent xmlns:mc="http://schemas.openxmlformats.org/markup-compatibility/2006">
          <mc:Choice Requires="x14">
            <control shapeId="45112" r:id="rId137" name="Group Box 56">
              <controlPr defaultSize="0" autoFill="0" autoPict="0">
                <anchor moveWithCells="1">
                  <from>
                    <xdr:col>0</xdr:col>
                    <xdr:colOff>0</xdr:colOff>
                    <xdr:row>7</xdr:row>
                    <xdr:rowOff>0</xdr:rowOff>
                  </from>
                  <to>
                    <xdr:col>4</xdr:col>
                    <xdr:colOff>0</xdr:colOff>
                    <xdr:row>8</xdr:row>
                    <xdr:rowOff>0</xdr:rowOff>
                  </to>
                </anchor>
              </controlPr>
            </control>
          </mc:Choice>
        </mc:AlternateContent>
        <mc:AlternateContent xmlns:mc="http://schemas.openxmlformats.org/markup-compatibility/2006">
          <mc:Choice Requires="x14">
            <control shapeId="45113" r:id="rId138" name="Group Box 57">
              <controlPr defaultSize="0" autoFill="0" autoPict="0">
                <anchor moveWithCells="1">
                  <from>
                    <xdr:col>0</xdr:col>
                    <xdr:colOff>0</xdr:colOff>
                    <xdr:row>8</xdr:row>
                    <xdr:rowOff>0</xdr:rowOff>
                  </from>
                  <to>
                    <xdr:col>4</xdr:col>
                    <xdr:colOff>0</xdr:colOff>
                    <xdr:row>9</xdr:row>
                    <xdr:rowOff>0</xdr:rowOff>
                  </to>
                </anchor>
              </controlPr>
            </control>
          </mc:Choice>
        </mc:AlternateContent>
        <mc:AlternateContent xmlns:mc="http://schemas.openxmlformats.org/markup-compatibility/2006">
          <mc:Choice Requires="x14">
            <control shapeId="45114" r:id="rId139" name="Group Box 58">
              <controlPr defaultSize="0" autoFill="0" autoPict="0">
                <anchor moveWithCells="1">
                  <from>
                    <xdr:col>0</xdr:col>
                    <xdr:colOff>0</xdr:colOff>
                    <xdr:row>9</xdr:row>
                    <xdr:rowOff>0</xdr:rowOff>
                  </from>
                  <to>
                    <xdr:col>4</xdr:col>
                    <xdr:colOff>0</xdr:colOff>
                    <xdr:row>10</xdr:row>
                    <xdr:rowOff>0</xdr:rowOff>
                  </to>
                </anchor>
              </controlPr>
            </control>
          </mc:Choice>
        </mc:AlternateContent>
        <mc:AlternateContent xmlns:mc="http://schemas.openxmlformats.org/markup-compatibility/2006">
          <mc:Choice Requires="x14">
            <control shapeId="45115" r:id="rId140" name="Group Box 59">
              <controlPr defaultSize="0" autoFill="0" autoPict="0">
                <anchor moveWithCells="1">
                  <from>
                    <xdr:col>0</xdr:col>
                    <xdr:colOff>0</xdr:colOff>
                    <xdr:row>10</xdr:row>
                    <xdr:rowOff>0</xdr:rowOff>
                  </from>
                  <to>
                    <xdr:col>4</xdr:col>
                    <xdr:colOff>0</xdr:colOff>
                    <xdr:row>11</xdr:row>
                    <xdr:rowOff>0</xdr:rowOff>
                  </to>
                </anchor>
              </controlPr>
            </control>
          </mc:Choice>
        </mc:AlternateContent>
        <mc:AlternateContent xmlns:mc="http://schemas.openxmlformats.org/markup-compatibility/2006">
          <mc:Choice Requires="x14">
            <control shapeId="45116" r:id="rId141" name="Group Box 60">
              <controlPr defaultSize="0" autoFill="0" autoPict="0">
                <anchor moveWithCells="1">
                  <from>
                    <xdr:col>0</xdr:col>
                    <xdr:colOff>0</xdr:colOff>
                    <xdr:row>11</xdr:row>
                    <xdr:rowOff>0</xdr:rowOff>
                  </from>
                  <to>
                    <xdr:col>4</xdr:col>
                    <xdr:colOff>0</xdr:colOff>
                    <xdr:row>12</xdr:row>
                    <xdr:rowOff>0</xdr:rowOff>
                  </to>
                </anchor>
              </controlPr>
            </control>
          </mc:Choice>
        </mc:AlternateContent>
        <mc:AlternateContent xmlns:mc="http://schemas.openxmlformats.org/markup-compatibility/2006">
          <mc:Choice Requires="x14">
            <control shapeId="45117" r:id="rId142" name="Group Box 61">
              <controlPr defaultSize="0" autoFill="0" autoPict="0">
                <anchor moveWithCells="1">
                  <from>
                    <xdr:col>0</xdr:col>
                    <xdr:colOff>0</xdr:colOff>
                    <xdr:row>12</xdr:row>
                    <xdr:rowOff>0</xdr:rowOff>
                  </from>
                  <to>
                    <xdr:col>4</xdr:col>
                    <xdr:colOff>0</xdr:colOff>
                    <xdr:row>13</xdr:row>
                    <xdr:rowOff>0</xdr:rowOff>
                  </to>
                </anchor>
              </controlPr>
            </control>
          </mc:Choice>
        </mc:AlternateContent>
        <mc:AlternateContent xmlns:mc="http://schemas.openxmlformats.org/markup-compatibility/2006">
          <mc:Choice Requires="x14">
            <control shapeId="45118" r:id="rId143" name="Group Box 62">
              <controlPr defaultSize="0" autoFill="0" autoPict="0">
                <anchor moveWithCells="1">
                  <from>
                    <xdr:col>0</xdr:col>
                    <xdr:colOff>0</xdr:colOff>
                    <xdr:row>14</xdr:row>
                    <xdr:rowOff>0</xdr:rowOff>
                  </from>
                  <to>
                    <xdr:col>4</xdr:col>
                    <xdr:colOff>0</xdr:colOff>
                    <xdr:row>15</xdr:row>
                    <xdr:rowOff>0</xdr:rowOff>
                  </to>
                </anchor>
              </controlPr>
            </control>
          </mc:Choice>
        </mc:AlternateContent>
        <mc:AlternateContent xmlns:mc="http://schemas.openxmlformats.org/markup-compatibility/2006">
          <mc:Choice Requires="x14">
            <control shapeId="45119" r:id="rId144" name="Group Box 63">
              <controlPr defaultSize="0" autoFill="0" autoPict="0">
                <anchor moveWithCells="1">
                  <from>
                    <xdr:col>0</xdr:col>
                    <xdr:colOff>0</xdr:colOff>
                    <xdr:row>16</xdr:row>
                    <xdr:rowOff>0</xdr:rowOff>
                  </from>
                  <to>
                    <xdr:col>4</xdr:col>
                    <xdr:colOff>0</xdr:colOff>
                    <xdr:row>17</xdr:row>
                    <xdr:rowOff>0</xdr:rowOff>
                  </to>
                </anchor>
              </controlPr>
            </control>
          </mc:Choice>
        </mc:AlternateContent>
        <mc:AlternateContent xmlns:mc="http://schemas.openxmlformats.org/markup-compatibility/2006">
          <mc:Choice Requires="x14">
            <control shapeId="45122" r:id="rId145" name="Group Box 66">
              <controlPr defaultSize="0" autoFill="0" autoPict="0">
                <anchor moveWithCells="1">
                  <from>
                    <xdr:col>0</xdr:col>
                    <xdr:colOff>0</xdr:colOff>
                    <xdr:row>19</xdr:row>
                    <xdr:rowOff>0</xdr:rowOff>
                  </from>
                  <to>
                    <xdr:col>4</xdr:col>
                    <xdr:colOff>0</xdr:colOff>
                    <xdr:row>20</xdr:row>
                    <xdr:rowOff>0</xdr:rowOff>
                  </to>
                </anchor>
              </controlPr>
            </control>
          </mc:Choice>
        </mc:AlternateContent>
        <mc:AlternateContent xmlns:mc="http://schemas.openxmlformats.org/markup-compatibility/2006">
          <mc:Choice Requires="x14">
            <control shapeId="45123" r:id="rId146" name="Group Box 67">
              <controlPr defaultSize="0" autoFill="0" autoPict="0">
                <anchor moveWithCells="1">
                  <from>
                    <xdr:col>0</xdr:col>
                    <xdr:colOff>0</xdr:colOff>
                    <xdr:row>20</xdr:row>
                    <xdr:rowOff>0</xdr:rowOff>
                  </from>
                  <to>
                    <xdr:col>4</xdr:col>
                    <xdr:colOff>0</xdr:colOff>
                    <xdr:row>21</xdr:row>
                    <xdr:rowOff>0</xdr:rowOff>
                  </to>
                </anchor>
              </controlPr>
            </control>
          </mc:Choice>
        </mc:AlternateContent>
        <mc:AlternateContent xmlns:mc="http://schemas.openxmlformats.org/markup-compatibility/2006">
          <mc:Choice Requires="x14">
            <control shapeId="45207" r:id="rId147" name="Group Box 151">
              <controlPr defaultSize="0" autoFill="0" autoPict="0">
                <anchor moveWithCells="1">
                  <from>
                    <xdr:col>0</xdr:col>
                    <xdr:colOff>0</xdr:colOff>
                    <xdr:row>13</xdr:row>
                    <xdr:rowOff>0</xdr:rowOff>
                  </from>
                  <to>
                    <xdr:col>4</xdr:col>
                    <xdr:colOff>0</xdr:colOff>
                    <xdr:row>14</xdr:row>
                    <xdr:rowOff>0</xdr:rowOff>
                  </to>
                </anchor>
              </controlPr>
            </control>
          </mc:Choice>
        </mc:AlternateContent>
        <mc:AlternateContent xmlns:mc="http://schemas.openxmlformats.org/markup-compatibility/2006">
          <mc:Choice Requires="x14">
            <control shapeId="45211" r:id="rId148" name="Group Box 155">
              <controlPr defaultSize="0" autoFill="0" autoPict="0">
                <anchor moveWithCells="1">
                  <from>
                    <xdr:col>0</xdr:col>
                    <xdr:colOff>0</xdr:colOff>
                    <xdr:row>15</xdr:row>
                    <xdr:rowOff>0</xdr:rowOff>
                  </from>
                  <to>
                    <xdr:col>4</xdr:col>
                    <xdr:colOff>0</xdr:colOff>
                    <xdr:row>16</xdr:row>
                    <xdr:rowOff>0</xdr:rowOff>
                  </to>
                </anchor>
              </controlPr>
            </control>
          </mc:Choice>
        </mc:AlternateContent>
        <mc:AlternateContent xmlns:mc="http://schemas.openxmlformats.org/markup-compatibility/2006">
          <mc:Choice Requires="x14">
            <control shapeId="45245" r:id="rId149" name="Group Box 189">
              <controlPr defaultSize="0" autoFill="0" autoPict="0">
                <anchor moveWithCells="1">
                  <from>
                    <xdr:col>0</xdr:col>
                    <xdr:colOff>0</xdr:colOff>
                    <xdr:row>17</xdr:row>
                    <xdr:rowOff>0</xdr:rowOff>
                  </from>
                  <to>
                    <xdr:col>4</xdr:col>
                    <xdr:colOff>0</xdr:colOff>
                    <xdr:row>18</xdr:row>
                    <xdr:rowOff>0</xdr:rowOff>
                  </to>
                </anchor>
              </controlPr>
            </control>
          </mc:Choice>
        </mc:AlternateContent>
        <mc:AlternateContent xmlns:mc="http://schemas.openxmlformats.org/markup-compatibility/2006">
          <mc:Choice Requires="x14">
            <control shapeId="45246" r:id="rId150" name="Group Box 190">
              <controlPr defaultSize="0" autoFill="0" autoPict="0">
                <anchor moveWithCells="1">
                  <from>
                    <xdr:col>0</xdr:col>
                    <xdr:colOff>0</xdr:colOff>
                    <xdr:row>18</xdr:row>
                    <xdr:rowOff>0</xdr:rowOff>
                  </from>
                  <to>
                    <xdr:col>4</xdr:col>
                    <xdr:colOff>0</xdr:colOff>
                    <xdr:row>19</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pageSetUpPr fitToPage="1"/>
  </sheetPr>
  <dimension ref="A1:Y147"/>
  <sheetViews>
    <sheetView workbookViewId="0">
      <selection activeCell="B4" sqref="B4:C5"/>
    </sheetView>
  </sheetViews>
  <sheetFormatPr defaultColWidth="8.85546875" defaultRowHeight="15" x14ac:dyDescent="0.25"/>
  <cols>
    <col min="1" max="1" width="66.42578125" customWidth="1"/>
    <col min="2" max="2" width="16.42578125" customWidth="1"/>
    <col min="3" max="3" width="16.42578125" style="78" customWidth="1"/>
    <col min="4" max="4" width="20.140625" customWidth="1"/>
    <col min="5" max="5" width="35" customWidth="1"/>
    <col min="6" max="7" width="9.28515625" hidden="1" customWidth="1"/>
    <col min="8" max="8" width="14.42578125" style="78" hidden="1" customWidth="1"/>
    <col min="9" max="9" width="15.140625" hidden="1" customWidth="1"/>
    <col min="10" max="10" width="26" hidden="1" customWidth="1"/>
    <col min="11" max="11" width="26" style="1" hidden="1" customWidth="1"/>
    <col min="12" max="25" width="8.85546875" style="1"/>
  </cols>
  <sheetData>
    <row r="1" spans="1:25" ht="27" customHeight="1" x14ac:dyDescent="0.25">
      <c r="A1" s="361" t="s">
        <v>169</v>
      </c>
      <c r="B1" s="362"/>
      <c r="C1" s="362"/>
      <c r="D1" s="362"/>
      <c r="E1" s="363"/>
      <c r="F1" s="368" t="s">
        <v>173</v>
      </c>
      <c r="G1" s="369"/>
      <c r="H1" s="369"/>
      <c r="I1" s="369"/>
      <c r="J1" s="369"/>
      <c r="K1" s="369"/>
    </row>
    <row r="2" spans="1:25" ht="171.75" customHeight="1" x14ac:dyDescent="0.25">
      <c r="A2" s="447" t="s">
        <v>405</v>
      </c>
      <c r="B2" s="448"/>
      <c r="C2" s="448"/>
      <c r="D2" s="448"/>
      <c r="E2" s="449"/>
      <c r="F2" s="368"/>
      <c r="G2" s="369"/>
      <c r="H2" s="369"/>
      <c r="I2" s="369"/>
      <c r="J2" s="369"/>
      <c r="K2" s="369"/>
    </row>
    <row r="3" spans="1:25" x14ac:dyDescent="0.25">
      <c r="A3" s="37" t="s">
        <v>54</v>
      </c>
      <c r="B3" s="454" t="s">
        <v>58</v>
      </c>
      <c r="C3" s="455"/>
      <c r="D3" s="37" t="s">
        <v>60</v>
      </c>
      <c r="E3" s="38" t="s">
        <v>61</v>
      </c>
      <c r="F3" s="37" t="s">
        <v>107</v>
      </c>
      <c r="G3" s="37" t="s">
        <v>63</v>
      </c>
      <c r="H3" s="37" t="s">
        <v>165</v>
      </c>
      <c r="I3" s="37" t="s">
        <v>172</v>
      </c>
      <c r="J3" s="37" t="s">
        <v>214</v>
      </c>
      <c r="K3" s="37" t="s">
        <v>215</v>
      </c>
    </row>
    <row r="4" spans="1:25" ht="15" customHeight="1" x14ac:dyDescent="0.25">
      <c r="A4" s="444" t="s">
        <v>134</v>
      </c>
      <c r="B4" s="473"/>
      <c r="C4" s="466"/>
      <c r="D4" s="450"/>
      <c r="E4" s="446"/>
      <c r="F4" s="438" t="s">
        <v>181</v>
      </c>
      <c r="G4" s="438" t="s">
        <v>181</v>
      </c>
      <c r="H4" s="438">
        <f>IF(B4&lt;1,1,0)</f>
        <v>1</v>
      </c>
      <c r="I4" s="443"/>
      <c r="J4" s="443"/>
      <c r="K4" s="443"/>
    </row>
    <row r="5" spans="1:25" ht="15" customHeight="1" x14ac:dyDescent="0.25">
      <c r="A5" s="444"/>
      <c r="B5" s="474"/>
      <c r="C5" s="475"/>
      <c r="D5" s="450"/>
      <c r="E5" s="446"/>
      <c r="F5" s="438"/>
      <c r="G5" s="438">
        <f>IF(B4&gt;0,1,0)</f>
        <v>0</v>
      </c>
      <c r="H5" s="438"/>
      <c r="I5" s="443"/>
      <c r="J5" s="443"/>
      <c r="K5" s="443"/>
    </row>
    <row r="6" spans="1:25" ht="15" customHeight="1" x14ac:dyDescent="0.25">
      <c r="A6" s="451" t="s">
        <v>424</v>
      </c>
      <c r="B6" s="299" t="s">
        <v>422</v>
      </c>
      <c r="C6" s="299" t="s">
        <v>423</v>
      </c>
      <c r="D6" s="476"/>
      <c r="E6" s="479" t="s">
        <v>425</v>
      </c>
      <c r="F6" s="438" t="s">
        <v>181</v>
      </c>
      <c r="G6" s="438"/>
      <c r="H6" s="438"/>
      <c r="I6" s="438">
        <f>G6</f>
        <v>0</v>
      </c>
      <c r="J6" s="442"/>
      <c r="K6" s="442"/>
    </row>
    <row r="7" spans="1:25" ht="15" customHeight="1" x14ac:dyDescent="0.25">
      <c r="A7" s="452"/>
      <c r="B7" s="485" t="s">
        <v>413</v>
      </c>
      <c r="C7" s="485" t="s">
        <v>414</v>
      </c>
      <c r="D7" s="477"/>
      <c r="E7" s="480"/>
      <c r="F7" s="438"/>
      <c r="G7" s="438"/>
      <c r="H7" s="438"/>
      <c r="I7" s="438"/>
      <c r="J7" s="442"/>
      <c r="K7" s="442"/>
    </row>
    <row r="8" spans="1:25" ht="18" customHeight="1" x14ac:dyDescent="0.25">
      <c r="A8" s="452"/>
      <c r="B8" s="485"/>
      <c r="C8" s="485"/>
      <c r="D8" s="477"/>
      <c r="E8" s="480"/>
      <c r="F8" s="438"/>
      <c r="G8" s="438"/>
      <c r="H8" s="438"/>
      <c r="I8" s="438"/>
      <c r="J8" s="442"/>
      <c r="K8" s="442"/>
    </row>
    <row r="9" spans="1:25" s="78" customFormat="1" ht="21" customHeight="1" x14ac:dyDescent="0.25">
      <c r="A9" s="452"/>
      <c r="B9" s="485"/>
      <c r="C9" s="485"/>
      <c r="D9" s="477"/>
      <c r="E9" s="480"/>
      <c r="F9" s="301"/>
      <c r="G9" s="301"/>
      <c r="H9" s="301"/>
      <c r="I9" s="301"/>
      <c r="J9" s="300"/>
      <c r="K9" s="300"/>
      <c r="L9" s="1"/>
      <c r="M9" s="1"/>
      <c r="N9" s="1"/>
      <c r="O9" s="1"/>
      <c r="P9" s="1"/>
      <c r="Q9" s="1"/>
      <c r="R9" s="1"/>
      <c r="S9" s="1"/>
      <c r="T9" s="1"/>
      <c r="U9" s="1"/>
      <c r="V9" s="1"/>
      <c r="W9" s="1"/>
      <c r="X9" s="1"/>
      <c r="Y9" s="1"/>
    </row>
    <row r="10" spans="1:25" s="78" customFormat="1" ht="21" customHeight="1" x14ac:dyDescent="0.25">
      <c r="A10" s="452"/>
      <c r="B10" s="485"/>
      <c r="C10" s="485"/>
      <c r="D10" s="477"/>
      <c r="E10" s="480"/>
      <c r="F10" s="301"/>
      <c r="G10" s="301"/>
      <c r="H10" s="301"/>
      <c r="I10" s="301"/>
      <c r="J10" s="300"/>
      <c r="K10" s="300"/>
      <c r="L10" s="1"/>
      <c r="M10" s="1"/>
      <c r="N10" s="1"/>
      <c r="O10" s="1"/>
      <c r="P10" s="1"/>
      <c r="Q10" s="1"/>
      <c r="R10" s="1"/>
      <c r="S10" s="1"/>
      <c r="T10" s="1"/>
      <c r="U10" s="1"/>
      <c r="V10" s="1"/>
      <c r="W10" s="1"/>
      <c r="X10" s="1"/>
      <c r="Y10" s="1"/>
    </row>
    <row r="11" spans="1:25" s="78" customFormat="1" ht="15" customHeight="1" x14ac:dyDescent="0.25">
      <c r="A11" s="453"/>
      <c r="B11" s="485"/>
      <c r="C11" s="485"/>
      <c r="D11" s="478"/>
      <c r="E11" s="481"/>
      <c r="F11" s="301"/>
      <c r="G11" s="301"/>
      <c r="H11" s="301"/>
      <c r="I11" s="301"/>
      <c r="J11" s="300"/>
      <c r="K11" s="300"/>
      <c r="L11" s="1"/>
      <c r="M11" s="1"/>
      <c r="N11" s="1"/>
      <c r="O11" s="1"/>
      <c r="P11" s="1"/>
      <c r="Q11" s="1"/>
      <c r="R11" s="1"/>
      <c r="S11" s="1"/>
      <c r="T11" s="1"/>
      <c r="U11" s="1"/>
      <c r="V11" s="1"/>
      <c r="W11" s="1"/>
      <c r="X11" s="1"/>
      <c r="Y11" s="1"/>
    </row>
    <row r="12" spans="1:25" s="78" customFormat="1" ht="22.5" customHeight="1" x14ac:dyDescent="0.25">
      <c r="A12" s="309" t="s">
        <v>411</v>
      </c>
      <c r="B12" s="308"/>
      <c r="C12" s="308"/>
      <c r="D12" s="319" t="str">
        <f>IF(B12&gt;$B$4,"Value cannot be greater than response to Q1.","")</f>
        <v/>
      </c>
      <c r="E12" s="318"/>
      <c r="F12" s="301" t="s">
        <v>181</v>
      </c>
      <c r="G12" s="301">
        <f>IFERROR(IF(B12/$B$4&lt;=1,B12/$B$4,0),0)</f>
        <v>0</v>
      </c>
      <c r="H12" s="301">
        <f>IF(ISBLANK(B12),1,0)</f>
        <v>1</v>
      </c>
      <c r="I12" s="301"/>
      <c r="J12" s="300" t="s">
        <v>287</v>
      </c>
      <c r="K12" s="300" t="str">
        <f>CONCATENATE("Results indicate that only ",TEXT(G12,"#,##%")," of providers who provide FP services to HIV service clients have pre-service or in-service training on FP in the last 3 years.")</f>
        <v>Results indicate that only % of providers who provide FP services to HIV service clients have pre-service or in-service training on FP in the last 3 years.</v>
      </c>
      <c r="L12" s="1"/>
      <c r="M12" s="1"/>
      <c r="N12" s="1"/>
      <c r="O12" s="1"/>
      <c r="P12" s="1"/>
      <c r="Q12" s="1"/>
      <c r="R12" s="1"/>
      <c r="S12" s="1"/>
      <c r="T12" s="1"/>
      <c r="U12" s="1"/>
      <c r="V12" s="1"/>
      <c r="W12" s="1"/>
      <c r="X12" s="1"/>
      <c r="Y12" s="1"/>
    </row>
    <row r="13" spans="1:25" s="78" customFormat="1" ht="22.5" customHeight="1" x14ac:dyDescent="0.25">
      <c r="A13" s="309" t="s">
        <v>412</v>
      </c>
      <c r="B13" s="308"/>
      <c r="C13" s="308"/>
      <c r="D13" s="319" t="str">
        <f>IF(B13&gt;$B$4,"Value cannot be greater than response to Q1.","")</f>
        <v/>
      </c>
      <c r="E13" s="318"/>
      <c r="F13" s="301" t="s">
        <v>181</v>
      </c>
      <c r="G13" s="301">
        <f>IFERROR(IF(B13/$B$4&lt;=1,B13/$B$4,0),0)</f>
        <v>0</v>
      </c>
      <c r="H13" s="301">
        <f>IF(ISBLANK(B13),1,0)</f>
        <v>1</v>
      </c>
      <c r="I13" s="301"/>
      <c r="J13" s="300" t="s">
        <v>287</v>
      </c>
      <c r="K13" s="300" t="str">
        <f>CONCATENATE("Results indicate that only ",TEXT(H13,"#,##%")," of providers who provide FP services to HIV service clients have been trained to provide youth or adolescent-friendly FP services in the last 3 years.")</f>
        <v>Results indicate that only 100% of providers who provide FP services to HIV service clients have been trained to provide youth or adolescent-friendly FP services in the last 3 years.</v>
      </c>
      <c r="L13" s="1"/>
      <c r="M13" s="1"/>
      <c r="N13" s="1"/>
      <c r="O13" s="1"/>
      <c r="P13" s="1"/>
      <c r="Q13" s="1"/>
      <c r="R13" s="1"/>
      <c r="S13" s="1"/>
      <c r="T13" s="1"/>
      <c r="U13" s="1"/>
      <c r="V13" s="1"/>
      <c r="W13" s="1"/>
      <c r="X13" s="1"/>
      <c r="Y13" s="1"/>
    </row>
    <row r="14" spans="1:25" s="78" customFormat="1" ht="30" customHeight="1" x14ac:dyDescent="0.25">
      <c r="A14" s="456" t="s">
        <v>415</v>
      </c>
      <c r="B14" s="482"/>
      <c r="C14" s="458"/>
      <c r="D14" s="463" t="str">
        <f>IF(B14&gt;$B$4,"Value cannot be greater than response to Q1.","")</f>
        <v/>
      </c>
      <c r="E14" s="413"/>
      <c r="F14" s="439" t="s">
        <v>181</v>
      </c>
      <c r="G14" s="486">
        <f>IFERROR(IF(B14/$B$4&lt;=1,B14/$B$4,0),0)</f>
        <v>0</v>
      </c>
      <c r="H14" s="301">
        <f>IF(ISBLANK(B14),1,0)</f>
        <v>1</v>
      </c>
      <c r="I14" s="301"/>
      <c r="J14" s="488" t="s">
        <v>287</v>
      </c>
      <c r="K14" s="488" t="str">
        <f>CONCATENATE("Results indicate that only ",TEXT(G14,"#,##%")," of providers who provide FP services to HIV service clients have been trained to provide key-population or high-risk population friendly FP services in the last 3 years.")</f>
        <v>Results indicate that only % of providers who provide FP services to HIV service clients have been trained to provide key-population or high-risk population friendly FP services in the last 3 years.</v>
      </c>
      <c r="L14" s="1"/>
      <c r="M14" s="1"/>
      <c r="N14" s="1"/>
      <c r="O14" s="1"/>
      <c r="P14" s="1"/>
      <c r="Q14" s="1"/>
      <c r="R14" s="1"/>
      <c r="S14" s="1"/>
      <c r="T14" s="1"/>
      <c r="U14" s="1"/>
      <c r="V14" s="1"/>
      <c r="W14" s="1"/>
      <c r="X14" s="1"/>
      <c r="Y14" s="1"/>
    </row>
    <row r="15" spans="1:25" s="78" customFormat="1" ht="33" customHeight="1" x14ac:dyDescent="0.25">
      <c r="A15" s="457"/>
      <c r="B15" s="483"/>
      <c r="C15" s="484"/>
      <c r="D15" s="464"/>
      <c r="E15" s="420"/>
      <c r="F15" s="441"/>
      <c r="G15" s="487"/>
      <c r="H15" s="301"/>
      <c r="I15" s="301"/>
      <c r="J15" s="489"/>
      <c r="K15" s="489"/>
      <c r="L15" s="1"/>
      <c r="M15" s="1"/>
      <c r="N15" s="1"/>
      <c r="O15" s="1"/>
      <c r="P15" s="1"/>
      <c r="Q15" s="1"/>
      <c r="R15" s="1"/>
      <c r="S15" s="1"/>
      <c r="T15" s="1"/>
      <c r="U15" s="1"/>
      <c r="V15" s="1"/>
      <c r="W15" s="1"/>
      <c r="X15" s="1"/>
      <c r="Y15" s="1"/>
    </row>
    <row r="16" spans="1:25" s="78" customFormat="1" ht="23.25" customHeight="1" x14ac:dyDescent="0.25">
      <c r="A16" s="309" t="s">
        <v>420</v>
      </c>
      <c r="B16" s="308"/>
      <c r="C16" s="308"/>
      <c r="D16" s="319" t="str">
        <f>IF(B16&gt;$B$4,"Value cannot be greater than response to Q1.","Skip if the facility does not provide or remove IUDs")</f>
        <v>Skip if the facility does not provide or remove IUDs</v>
      </c>
      <c r="E16" s="318"/>
      <c r="F16" s="301" t="s">
        <v>181</v>
      </c>
      <c r="G16" s="301">
        <f>IFERROR(IF(AND('2- Services'!$H$16=3,'2- Services'!$H$17=3),"NA",IF(B16/$B$4&lt;=1,B16/$B$4,0)),0)</f>
        <v>0</v>
      </c>
      <c r="H16" s="301">
        <f>IF(G16="NA",0,IF(ISBLANK(B16),1,0))</f>
        <v>1</v>
      </c>
      <c r="I16" s="301"/>
      <c r="J16" s="300" t="s">
        <v>287</v>
      </c>
      <c r="K16" s="300" t="str">
        <f>CONCATENATE("Results indicate that only ",TEXT(G16,"#,##%")," of providers who provide FP services to HIV service clients have been trained to provide and remove IUDs in the last 3 years.")</f>
        <v>Results indicate that only % of providers who provide FP services to HIV service clients have been trained to provide and remove IUDs in the last 3 years.</v>
      </c>
      <c r="L16" s="1"/>
      <c r="M16" s="1"/>
      <c r="N16" s="1"/>
      <c r="O16" s="1"/>
      <c r="P16" s="1"/>
      <c r="Q16" s="1"/>
      <c r="R16" s="1"/>
      <c r="S16" s="1"/>
      <c r="T16" s="1"/>
      <c r="U16" s="1"/>
      <c r="V16" s="1"/>
      <c r="W16" s="1"/>
      <c r="X16" s="1"/>
      <c r="Y16" s="1"/>
    </row>
    <row r="17" spans="1:25" s="78" customFormat="1" ht="24" customHeight="1" x14ac:dyDescent="0.25">
      <c r="A17" s="309" t="s">
        <v>416</v>
      </c>
      <c r="B17" s="308"/>
      <c r="C17" s="308"/>
      <c r="D17" s="319" t="str">
        <f>IF(B17&gt;$B$4,"Value cannot be greater than response to Q1.","Skip if the facility does not provide or remove implants")</f>
        <v>Skip if the facility does not provide or remove implants</v>
      </c>
      <c r="E17" s="318"/>
      <c r="F17" s="301" t="s">
        <v>181</v>
      </c>
      <c r="G17" s="301">
        <f>IFERROR(IF(AND('2- Services'!$H$18=3,'2- Services'!$H$19=3),"NA",IF(B17/$B$4&lt;=1,B17/$B$4,0)),0)</f>
        <v>0</v>
      </c>
      <c r="H17" s="301">
        <f>IF(G17="NA",0,IF(ISBLANK(B17),1,0))</f>
        <v>1</v>
      </c>
      <c r="I17" s="301"/>
      <c r="J17" s="300" t="s">
        <v>287</v>
      </c>
      <c r="K17" s="300" t="str">
        <f>CONCATENATE("Results indicate that only ",TEXT(G17,"#,##%")," of providers who provide FP services to HIV service clients have been trained to provide and remove contraceptive implants in the last 3 years.")</f>
        <v>Results indicate that only % of providers who provide FP services to HIV service clients have been trained to provide and remove contraceptive implants in the last 3 years.</v>
      </c>
      <c r="L17" s="1"/>
      <c r="M17" s="1"/>
      <c r="N17" s="1"/>
      <c r="O17" s="1"/>
      <c r="P17" s="1"/>
      <c r="Q17" s="1"/>
      <c r="R17" s="1"/>
      <c r="S17" s="1"/>
      <c r="T17" s="1"/>
      <c r="U17" s="1"/>
      <c r="V17" s="1"/>
      <c r="W17" s="1"/>
      <c r="X17" s="1"/>
      <c r="Y17" s="1"/>
    </row>
    <row r="18" spans="1:25" s="78" customFormat="1" ht="24" customHeight="1" x14ac:dyDescent="0.25">
      <c r="A18" s="309" t="s">
        <v>417</v>
      </c>
      <c r="B18" s="308"/>
      <c r="C18" s="308"/>
      <c r="D18" s="319" t="str">
        <f>IF(B18&gt;$B$4,"Value cannot be greater than response to Q1.","")</f>
        <v/>
      </c>
      <c r="E18" s="318"/>
      <c r="F18" s="301" t="s">
        <v>181</v>
      </c>
      <c r="G18" s="301">
        <f>IFERROR(IF(B18/$B$4&lt;=1,B18/$B$4,0),0)</f>
        <v>0</v>
      </c>
      <c r="H18" s="301">
        <f t="shared" ref="H18:H19" si="0">IF(ISBLANK(B18),1,0)</f>
        <v>1</v>
      </c>
      <c r="I18" s="301"/>
      <c r="J18" s="300" t="s">
        <v>287</v>
      </c>
      <c r="K18" s="300" t="str">
        <f>CONCATENATE("Results indicate that only ",TEXT(G18,"#,##%")," of providers who provide FP services to HIV service clients have been trained on the sexual and reproductive rights of people living with HIV in the last 3 years.")</f>
        <v>Results indicate that only % of providers who provide FP services to HIV service clients have been trained on the sexual and reproductive rights of people living with HIV in the last 3 years.</v>
      </c>
      <c r="L18" s="1"/>
      <c r="M18" s="1"/>
      <c r="N18" s="1"/>
      <c r="O18" s="1"/>
      <c r="P18" s="1"/>
      <c r="Q18" s="1"/>
      <c r="R18" s="1"/>
      <c r="S18" s="1"/>
      <c r="T18" s="1"/>
      <c r="U18" s="1"/>
      <c r="V18" s="1"/>
      <c r="W18" s="1"/>
      <c r="X18" s="1"/>
      <c r="Y18" s="1"/>
    </row>
    <row r="19" spans="1:25" ht="15" customHeight="1" x14ac:dyDescent="0.25">
      <c r="A19" s="445" t="s">
        <v>421</v>
      </c>
      <c r="B19" s="465"/>
      <c r="C19" s="458"/>
      <c r="D19" s="463" t="str">
        <f>IF(B19&gt;$B$4,"Value cannot be greater than response to Q1.","")</f>
        <v/>
      </c>
      <c r="E19" s="446"/>
      <c r="F19" s="439" t="s">
        <v>181</v>
      </c>
      <c r="G19" s="439">
        <f>IFERROR(IF(B19/$B$4&lt;=1,B19/$B$4,0),0)</f>
        <v>0</v>
      </c>
      <c r="H19" s="439">
        <f t="shared" si="0"/>
        <v>1</v>
      </c>
      <c r="I19" s="438">
        <f>G19</f>
        <v>0</v>
      </c>
      <c r="J19" s="442" t="s">
        <v>287</v>
      </c>
      <c r="K19" s="442" t="str">
        <f>CONCATENATE("Results indicate that only ",TEXT(G19,"#,##%")," of providers who provide FP services to HIV service clients have been trained on voluntarism and informed choice in the last 3 years.")</f>
        <v>Results indicate that only % of providers who provide FP services to HIV service clients have been trained on voluntarism and informed choice in the last 3 years.</v>
      </c>
    </row>
    <row r="20" spans="1:25" ht="15" customHeight="1" x14ac:dyDescent="0.25">
      <c r="A20" s="445"/>
      <c r="B20" s="466"/>
      <c r="C20" s="459"/>
      <c r="D20" s="464"/>
      <c r="E20" s="446"/>
      <c r="F20" s="441"/>
      <c r="G20" s="441"/>
      <c r="H20" s="441"/>
      <c r="I20" s="438"/>
      <c r="J20" s="442"/>
      <c r="K20" s="442"/>
    </row>
    <row r="21" spans="1:25" s="78" customFormat="1" ht="20.100000000000001" customHeight="1" x14ac:dyDescent="0.25">
      <c r="A21" s="444" t="s">
        <v>418</v>
      </c>
      <c r="B21" s="490"/>
      <c r="C21" s="490"/>
      <c r="D21" s="450"/>
      <c r="E21" s="446"/>
      <c r="F21" s="439">
        <v>0</v>
      </c>
      <c r="G21" s="440">
        <f>IF(F21=2,1,0)</f>
        <v>0</v>
      </c>
      <c r="H21" s="439">
        <f>IF(F21=0,1,0)</f>
        <v>1</v>
      </c>
      <c r="I21" s="439">
        <f>AVERAGE(G21,G24)</f>
        <v>0</v>
      </c>
      <c r="J21" s="442" t="s">
        <v>287</v>
      </c>
      <c r="K21" s="488" t="str">
        <f>IF(I21=0,"Results indicate patients have been turned away due to lack of trained staff, and the facility does not have enough trained staff to meet demand.",IF(G21=1,"Results indicate patients have been turned away due to lack of trained staff, but participants feel there are enough trained staff to meet demand.","Results indicate patients do not get turned away due to lack of trained staff, but participants feel there are not enough trained staff to meet demand."))</f>
        <v>Results indicate patients have been turned away due to lack of trained staff, and the facility does not have enough trained staff to meet demand.</v>
      </c>
      <c r="L21" s="1"/>
      <c r="M21" s="1"/>
      <c r="N21" s="1"/>
      <c r="O21" s="1"/>
      <c r="P21" s="1"/>
      <c r="Q21" s="1"/>
      <c r="R21" s="1"/>
      <c r="S21" s="1"/>
      <c r="T21" s="1"/>
      <c r="U21" s="1"/>
      <c r="V21" s="1"/>
      <c r="W21" s="1"/>
      <c r="X21" s="1"/>
      <c r="Y21" s="1"/>
    </row>
    <row r="22" spans="1:25" s="78" customFormat="1" ht="20.100000000000001" customHeight="1" x14ac:dyDescent="0.25">
      <c r="A22" s="444"/>
      <c r="B22" s="490"/>
      <c r="C22" s="490"/>
      <c r="D22" s="450"/>
      <c r="E22" s="446"/>
      <c r="F22" s="440"/>
      <c r="G22" s="440"/>
      <c r="H22" s="440"/>
      <c r="I22" s="440" t="s">
        <v>159</v>
      </c>
      <c r="J22" s="442"/>
      <c r="K22" s="491"/>
      <c r="L22" s="1"/>
      <c r="M22" s="1"/>
      <c r="N22" s="1"/>
      <c r="O22" s="1"/>
      <c r="P22" s="1"/>
      <c r="Q22" s="1"/>
      <c r="R22" s="1"/>
      <c r="S22" s="1"/>
      <c r="T22" s="1"/>
      <c r="U22" s="1"/>
      <c r="V22" s="1"/>
      <c r="W22" s="1"/>
      <c r="X22" s="1"/>
      <c r="Y22" s="1"/>
    </row>
    <row r="23" spans="1:25" s="78" customFormat="1" ht="9" customHeight="1" x14ac:dyDescent="0.25">
      <c r="A23" s="444"/>
      <c r="B23" s="490"/>
      <c r="C23" s="490"/>
      <c r="D23" s="450"/>
      <c r="E23" s="446"/>
      <c r="F23" s="441"/>
      <c r="G23" s="441"/>
      <c r="H23" s="441"/>
      <c r="I23" s="441" t="s">
        <v>160</v>
      </c>
      <c r="J23" s="442"/>
      <c r="K23" s="489"/>
      <c r="L23" s="1"/>
      <c r="M23" s="1"/>
      <c r="N23" s="1"/>
      <c r="O23" s="1"/>
      <c r="P23" s="1"/>
      <c r="Q23" s="1"/>
      <c r="R23" s="1"/>
      <c r="S23" s="1"/>
      <c r="T23" s="1"/>
      <c r="U23" s="1"/>
      <c r="V23" s="1"/>
      <c r="W23" s="1"/>
      <c r="X23" s="1"/>
      <c r="Y23" s="1"/>
    </row>
    <row r="24" spans="1:25" ht="20.100000000000001" customHeight="1" x14ac:dyDescent="0.25">
      <c r="A24" s="444" t="s">
        <v>419</v>
      </c>
      <c r="B24" s="469"/>
      <c r="C24" s="470"/>
      <c r="D24" s="467"/>
      <c r="E24" s="446"/>
      <c r="F24" s="438">
        <v>0</v>
      </c>
      <c r="G24" s="438">
        <f>IF(F24=1,1,0)</f>
        <v>0</v>
      </c>
      <c r="H24" s="438">
        <f>IF(F24=0,1,0)</f>
        <v>1</v>
      </c>
      <c r="I24" s="438"/>
      <c r="J24" s="438" t="s">
        <v>287</v>
      </c>
      <c r="K24" s="438"/>
    </row>
    <row r="25" spans="1:25" ht="20.100000000000001" customHeight="1" x14ac:dyDescent="0.25">
      <c r="A25" s="444"/>
      <c r="B25" s="469"/>
      <c r="C25" s="470"/>
      <c r="D25" s="468"/>
      <c r="E25" s="446"/>
      <c r="F25" s="438"/>
      <c r="G25" s="438"/>
      <c r="H25" s="438"/>
      <c r="I25" s="438"/>
      <c r="J25" s="438"/>
      <c r="K25" s="438"/>
    </row>
    <row r="26" spans="1:25" ht="10.5" customHeight="1" x14ac:dyDescent="0.25">
      <c r="A26" s="444"/>
      <c r="B26" s="471"/>
      <c r="C26" s="472"/>
      <c r="D26" s="468"/>
      <c r="E26" s="446"/>
      <c r="F26" s="438"/>
      <c r="G26" s="438"/>
      <c r="H26" s="438"/>
      <c r="I26" s="438"/>
      <c r="J26" s="438"/>
      <c r="K26" s="438"/>
    </row>
    <row r="27" spans="1:25" ht="20.100000000000001" customHeight="1" x14ac:dyDescent="0.25">
      <c r="A27" s="460" t="str">
        <f>IF(H27&gt;0,"NOTE: ONE OR MORE QUESTIONS IS NOT ANSWERED","")</f>
        <v>NOTE: ONE OR MORE QUESTIONS IS NOT ANSWERED</v>
      </c>
      <c r="B27" s="461"/>
      <c r="C27" s="461"/>
      <c r="D27" s="461"/>
      <c r="E27" s="462"/>
      <c r="F27" s="436" t="s">
        <v>171</v>
      </c>
      <c r="G27" s="437"/>
      <c r="H27" s="167">
        <f>SUM(H4:H26)</f>
        <v>10</v>
      </c>
      <c r="I27" s="167"/>
      <c r="J27" s="11"/>
    </row>
    <row r="28" spans="1:25" x14ac:dyDescent="0.25">
      <c r="A28" s="68"/>
      <c r="B28" s="69"/>
      <c r="C28" s="69"/>
      <c r="D28" s="70" t="s">
        <v>62</v>
      </c>
      <c r="E28" s="244">
        <f>G28</f>
        <v>0</v>
      </c>
      <c r="F28" s="62" t="s">
        <v>62</v>
      </c>
      <c r="G28" s="63">
        <f>AVERAGE(G12:G24)</f>
        <v>0</v>
      </c>
      <c r="H28" s="63"/>
      <c r="I28" s="61"/>
      <c r="J28" s="94"/>
    </row>
    <row r="29" spans="1:25" s="1" customFormat="1" x14ac:dyDescent="0.25"/>
    <row r="30" spans="1:25" s="1" customFormat="1" x14ac:dyDescent="0.25"/>
    <row r="31" spans="1:25" s="1" customFormat="1" x14ac:dyDescent="0.25"/>
    <row r="32" spans="1:25" s="1" customFormat="1" x14ac:dyDescent="0.25"/>
    <row r="33" s="1" customFormat="1" x14ac:dyDescent="0.25"/>
    <row r="34" s="1" customFormat="1" x14ac:dyDescent="0.25"/>
    <row r="35" s="1" customFormat="1" x14ac:dyDescent="0.25"/>
    <row r="36" s="1" customFormat="1" x14ac:dyDescent="0.25"/>
    <row r="37" s="1" customFormat="1" x14ac:dyDescent="0.25"/>
    <row r="38" s="1" customFormat="1" x14ac:dyDescent="0.25"/>
    <row r="39" s="1" customFormat="1" x14ac:dyDescent="0.25"/>
    <row r="40" s="1" customFormat="1" x14ac:dyDescent="0.25"/>
    <row r="41" s="1" customFormat="1" x14ac:dyDescent="0.25"/>
    <row r="42" s="1" customFormat="1" x14ac:dyDescent="0.25"/>
    <row r="43" s="1" customFormat="1" x14ac:dyDescent="0.25"/>
    <row r="44" s="1" customFormat="1" x14ac:dyDescent="0.25"/>
    <row r="45" s="1" customFormat="1" x14ac:dyDescent="0.25"/>
    <row r="46" s="1" customFormat="1" x14ac:dyDescent="0.25"/>
    <row r="47" s="1" customFormat="1" x14ac:dyDescent="0.25"/>
    <row r="48" s="1" customFormat="1" x14ac:dyDescent="0.25"/>
    <row r="49" s="1" customFormat="1" x14ac:dyDescent="0.25"/>
    <row r="50" s="1" customFormat="1" x14ac:dyDescent="0.25"/>
    <row r="51" s="1" customFormat="1" x14ac:dyDescent="0.25"/>
    <row r="52" s="1" customFormat="1" x14ac:dyDescent="0.25"/>
    <row r="53" s="1" customFormat="1" x14ac:dyDescent="0.25"/>
    <row r="54" s="1" customFormat="1" x14ac:dyDescent="0.25"/>
    <row r="55" s="1" customFormat="1" x14ac:dyDescent="0.25"/>
    <row r="56" s="1" customFormat="1" x14ac:dyDescent="0.25"/>
    <row r="57" s="1" customFormat="1" x14ac:dyDescent="0.25"/>
    <row r="58" s="1" customFormat="1" x14ac:dyDescent="0.25"/>
    <row r="59" s="1" customFormat="1" x14ac:dyDescent="0.25"/>
    <row r="60" s="1" customFormat="1" x14ac:dyDescent="0.25"/>
    <row r="61" s="1" customFormat="1" x14ac:dyDescent="0.25"/>
    <row r="62" s="1" customFormat="1" x14ac:dyDescent="0.25"/>
    <row r="63" s="1" customFormat="1" x14ac:dyDescent="0.25"/>
    <row r="64" s="1" customFormat="1" x14ac:dyDescent="0.25"/>
    <row r="65" s="1" customFormat="1" x14ac:dyDescent="0.25"/>
    <row r="66" s="1" customFormat="1" x14ac:dyDescent="0.25"/>
    <row r="67" s="1" customFormat="1" x14ac:dyDescent="0.25"/>
    <row r="68" s="1" customFormat="1" x14ac:dyDescent="0.25"/>
    <row r="69" s="1" customFormat="1" x14ac:dyDescent="0.25"/>
    <row r="70" s="1" customFormat="1" x14ac:dyDescent="0.25"/>
    <row r="71" s="1" customFormat="1" x14ac:dyDescent="0.25"/>
    <row r="72" s="1" customFormat="1" x14ac:dyDescent="0.25"/>
    <row r="73" s="1" customFormat="1" x14ac:dyDescent="0.25"/>
    <row r="74" s="1" customFormat="1" x14ac:dyDescent="0.25"/>
    <row r="75" s="1" customFormat="1" x14ac:dyDescent="0.25"/>
    <row r="76" s="1" customFormat="1" x14ac:dyDescent="0.25"/>
    <row r="77" s="1" customFormat="1" x14ac:dyDescent="0.25"/>
    <row r="78" s="1" customFormat="1" x14ac:dyDescent="0.25"/>
    <row r="79" s="1" customFormat="1" x14ac:dyDescent="0.25"/>
    <row r="80" s="1" customFormat="1" x14ac:dyDescent="0.25"/>
    <row r="81" s="1" customFormat="1" x14ac:dyDescent="0.25"/>
    <row r="82" s="1" customFormat="1" x14ac:dyDescent="0.25"/>
    <row r="83" s="1" customFormat="1" x14ac:dyDescent="0.25"/>
    <row r="84" s="1" customFormat="1" x14ac:dyDescent="0.25"/>
    <row r="85" s="1" customFormat="1" x14ac:dyDescent="0.25"/>
    <row r="86" s="1" customFormat="1" x14ac:dyDescent="0.25"/>
    <row r="87" s="1" customFormat="1" x14ac:dyDescent="0.25"/>
    <row r="88" s="1" customFormat="1" x14ac:dyDescent="0.25"/>
    <row r="89" s="1" customFormat="1" x14ac:dyDescent="0.25"/>
    <row r="90" s="1" customFormat="1" x14ac:dyDescent="0.25"/>
    <row r="91" s="1" customFormat="1" x14ac:dyDescent="0.25"/>
    <row r="92" s="1" customFormat="1" x14ac:dyDescent="0.25"/>
    <row r="93" s="1" customFormat="1" x14ac:dyDescent="0.25"/>
    <row r="94" s="1" customFormat="1" x14ac:dyDescent="0.25"/>
    <row r="95" s="1" customFormat="1" x14ac:dyDescent="0.25"/>
    <row r="96" s="1" customFormat="1" x14ac:dyDescent="0.25"/>
    <row r="97" s="1" customFormat="1" x14ac:dyDescent="0.25"/>
    <row r="98" s="1" customFormat="1" x14ac:dyDescent="0.25"/>
    <row r="99" s="1" customFormat="1" x14ac:dyDescent="0.25"/>
    <row r="100" s="1" customFormat="1" x14ac:dyDescent="0.25"/>
    <row r="101" s="1" customFormat="1" x14ac:dyDescent="0.25"/>
    <row r="102" s="1" customFormat="1" x14ac:dyDescent="0.25"/>
    <row r="103" s="1" customFormat="1" x14ac:dyDescent="0.25"/>
    <row r="104" s="1" customFormat="1" x14ac:dyDescent="0.25"/>
    <row r="105" s="1" customFormat="1" x14ac:dyDescent="0.25"/>
    <row r="106" s="1" customFormat="1" x14ac:dyDescent="0.25"/>
    <row r="107" s="1" customFormat="1" x14ac:dyDescent="0.25"/>
    <row r="108" s="1" customFormat="1" x14ac:dyDescent="0.25"/>
    <row r="109" s="1" customFormat="1" x14ac:dyDescent="0.25"/>
    <row r="110" s="1" customFormat="1" x14ac:dyDescent="0.25"/>
    <row r="111" s="1" customFormat="1" x14ac:dyDescent="0.25"/>
    <row r="112" s="1" customFormat="1" x14ac:dyDescent="0.25"/>
    <row r="113" s="1" customFormat="1" x14ac:dyDescent="0.25"/>
    <row r="114" s="1" customFormat="1" x14ac:dyDescent="0.25"/>
    <row r="115" s="1" customFormat="1" x14ac:dyDescent="0.25"/>
    <row r="116" s="1" customFormat="1" x14ac:dyDescent="0.25"/>
    <row r="117" s="1" customFormat="1" x14ac:dyDescent="0.25"/>
    <row r="118" s="1" customFormat="1" x14ac:dyDescent="0.25"/>
    <row r="119" s="1" customFormat="1" x14ac:dyDescent="0.25"/>
    <row r="120" s="1" customFormat="1" x14ac:dyDescent="0.25"/>
    <row r="121" s="1" customFormat="1" x14ac:dyDescent="0.25"/>
    <row r="122" s="1" customFormat="1" x14ac:dyDescent="0.25"/>
    <row r="123" s="1" customFormat="1" x14ac:dyDescent="0.25"/>
    <row r="124" s="1" customFormat="1" x14ac:dyDescent="0.25"/>
    <row r="125" s="1" customFormat="1" x14ac:dyDescent="0.25"/>
    <row r="126" s="1" customFormat="1" x14ac:dyDescent="0.25"/>
    <row r="127" s="1" customFormat="1" x14ac:dyDescent="0.25"/>
    <row r="128"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sheetData>
  <sheetProtection sheet="1" objects="1" scenarios="1" selectLockedCells="1"/>
  <mergeCells count="67">
    <mergeCell ref="F14:F15"/>
    <mergeCell ref="G14:G15"/>
    <mergeCell ref="J14:J15"/>
    <mergeCell ref="K14:K15"/>
    <mergeCell ref="B21:C23"/>
    <mergeCell ref="K21:K23"/>
    <mergeCell ref="J19:J20"/>
    <mergeCell ref="B24:C26"/>
    <mergeCell ref="B4:C5"/>
    <mergeCell ref="D6:D11"/>
    <mergeCell ref="E6:E11"/>
    <mergeCell ref="B14:B15"/>
    <mergeCell ref="C14:C15"/>
    <mergeCell ref="D14:D15"/>
    <mergeCell ref="E14:E15"/>
    <mergeCell ref="B7:B11"/>
    <mergeCell ref="C7:C11"/>
    <mergeCell ref="K24:K26"/>
    <mergeCell ref="K6:K8"/>
    <mergeCell ref="K19:K20"/>
    <mergeCell ref="A27:E27"/>
    <mergeCell ref="D19:D20"/>
    <mergeCell ref="B19:B20"/>
    <mergeCell ref="A24:A26"/>
    <mergeCell ref="E24:E26"/>
    <mergeCell ref="D24:D26"/>
    <mergeCell ref="A21:A23"/>
    <mergeCell ref="D21:D23"/>
    <mergeCell ref="E21:E23"/>
    <mergeCell ref="F19:F20"/>
    <mergeCell ref="G19:G20"/>
    <mergeCell ref="H19:H20"/>
    <mergeCell ref="I19:I20"/>
    <mergeCell ref="A1:E1"/>
    <mergeCell ref="A4:A5"/>
    <mergeCell ref="A19:A20"/>
    <mergeCell ref="E4:E5"/>
    <mergeCell ref="E19:E20"/>
    <mergeCell ref="A2:E2"/>
    <mergeCell ref="D4:D5"/>
    <mergeCell ref="A6:A11"/>
    <mergeCell ref="B3:C3"/>
    <mergeCell ref="A14:A15"/>
    <mergeCell ref="C19:C20"/>
    <mergeCell ref="F1:K2"/>
    <mergeCell ref="K4:K5"/>
    <mergeCell ref="F6:F8"/>
    <mergeCell ref="G6:G8"/>
    <mergeCell ref="H6:H8"/>
    <mergeCell ref="I6:I8"/>
    <mergeCell ref="J6:J8"/>
    <mergeCell ref="F4:F5"/>
    <mergeCell ref="G4:G5"/>
    <mergeCell ref="H4:H5"/>
    <mergeCell ref="I4:I5"/>
    <mergeCell ref="J4:J5"/>
    <mergeCell ref="J24:J26"/>
    <mergeCell ref="F21:F23"/>
    <mergeCell ref="G21:G23"/>
    <mergeCell ref="H21:H23"/>
    <mergeCell ref="I21:I23"/>
    <mergeCell ref="J21:J23"/>
    <mergeCell ref="F27:G27"/>
    <mergeCell ref="F24:F26"/>
    <mergeCell ref="G24:G26"/>
    <mergeCell ref="H24:H26"/>
    <mergeCell ref="I24:I26"/>
  </mergeCells>
  <conditionalFormatting sqref="A27">
    <cfRule type="containsText" dxfId="50" priority="35" operator="containsText" text="NOTE">
      <formula>NOT(ISERROR(SEARCH("NOTE",A27)))</formula>
    </cfRule>
  </conditionalFormatting>
  <conditionalFormatting sqref="D12:D20">
    <cfRule type="containsText" dxfId="49" priority="33" operator="containsText" text="Value cannot be greater than response to Q1.">
      <formula>NOT(ISERROR(SEARCH("Value cannot be greater than response to Q1.",D12)))</formula>
    </cfRule>
  </conditionalFormatting>
  <conditionalFormatting sqref="F27">
    <cfRule type="containsText" dxfId="48" priority="15" operator="containsText" text="NOTE">
      <formula>NOT(ISERROR(SEARCH("NOTE",F27)))</formula>
    </cfRule>
  </conditionalFormatting>
  <conditionalFormatting sqref="D19">
    <cfRule type="containsText" dxfId="47" priority="4" operator="containsText" text="Value cannot be greater than response to Q1.">
      <formula>NOT(ISERROR(SEARCH("Value cannot be greater than response to Q1.",D19)))</formula>
    </cfRule>
  </conditionalFormatting>
  <pageMargins left="0.7" right="0.7" top="0.75" bottom="0.75" header="0.3" footer="0.3"/>
  <pageSetup scale="75" orientation="landscape" r:id="rId1"/>
  <headerFooter>
    <oddFooter>&amp;CFamily Planning HIV Integration Tool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295" r:id="rId4" name="Option Button 7">
              <controlPr defaultSize="0" autoFill="0" autoLine="0" autoPict="0">
                <anchor moveWithCells="1">
                  <from>
                    <xdr:col>1</xdr:col>
                    <xdr:colOff>0</xdr:colOff>
                    <xdr:row>23</xdr:row>
                    <xdr:rowOff>0</xdr:rowOff>
                  </from>
                  <to>
                    <xdr:col>2</xdr:col>
                    <xdr:colOff>0</xdr:colOff>
                    <xdr:row>23</xdr:row>
                    <xdr:rowOff>228600</xdr:rowOff>
                  </to>
                </anchor>
              </controlPr>
            </control>
          </mc:Choice>
        </mc:AlternateContent>
        <mc:AlternateContent xmlns:mc="http://schemas.openxmlformats.org/markup-compatibility/2006">
          <mc:Choice Requires="x14">
            <control shapeId="12296" r:id="rId5" name="Option Button 8">
              <controlPr defaultSize="0" autoFill="0" autoLine="0" autoPict="0">
                <anchor moveWithCells="1">
                  <from>
                    <xdr:col>1</xdr:col>
                    <xdr:colOff>0</xdr:colOff>
                    <xdr:row>24</xdr:row>
                    <xdr:rowOff>0</xdr:rowOff>
                  </from>
                  <to>
                    <xdr:col>2</xdr:col>
                    <xdr:colOff>0</xdr:colOff>
                    <xdr:row>24</xdr:row>
                    <xdr:rowOff>228600</xdr:rowOff>
                  </to>
                </anchor>
              </controlPr>
            </control>
          </mc:Choice>
        </mc:AlternateContent>
        <mc:AlternateContent xmlns:mc="http://schemas.openxmlformats.org/markup-compatibility/2006">
          <mc:Choice Requires="x14">
            <control shapeId="12300" r:id="rId6" name="Group Box 12">
              <controlPr defaultSize="0" autoFill="0" autoPict="0">
                <anchor moveWithCells="1">
                  <from>
                    <xdr:col>0</xdr:col>
                    <xdr:colOff>0</xdr:colOff>
                    <xdr:row>23</xdr:row>
                    <xdr:rowOff>0</xdr:rowOff>
                  </from>
                  <to>
                    <xdr:col>3</xdr:col>
                    <xdr:colOff>0</xdr:colOff>
                    <xdr:row>26</xdr:row>
                    <xdr:rowOff>0</xdr:rowOff>
                  </to>
                </anchor>
              </controlPr>
            </control>
          </mc:Choice>
        </mc:AlternateContent>
        <mc:AlternateContent xmlns:mc="http://schemas.openxmlformats.org/markup-compatibility/2006">
          <mc:Choice Requires="x14">
            <control shapeId="12301" r:id="rId7" name="Option Button 13">
              <controlPr defaultSize="0" autoFill="0" autoLine="0" autoPict="0">
                <anchor moveWithCells="1">
                  <from>
                    <xdr:col>1</xdr:col>
                    <xdr:colOff>0</xdr:colOff>
                    <xdr:row>20</xdr:row>
                    <xdr:rowOff>0</xdr:rowOff>
                  </from>
                  <to>
                    <xdr:col>2</xdr:col>
                    <xdr:colOff>0</xdr:colOff>
                    <xdr:row>21</xdr:row>
                    <xdr:rowOff>0</xdr:rowOff>
                  </to>
                </anchor>
              </controlPr>
            </control>
          </mc:Choice>
        </mc:AlternateContent>
        <mc:AlternateContent xmlns:mc="http://schemas.openxmlformats.org/markup-compatibility/2006">
          <mc:Choice Requires="x14">
            <control shapeId="12302" r:id="rId8" name="Option Button 14">
              <controlPr defaultSize="0" autoFill="0" autoLine="0" autoPict="0">
                <anchor moveWithCells="1">
                  <from>
                    <xdr:col>1</xdr:col>
                    <xdr:colOff>0</xdr:colOff>
                    <xdr:row>21</xdr:row>
                    <xdr:rowOff>0</xdr:rowOff>
                  </from>
                  <to>
                    <xdr:col>2</xdr:col>
                    <xdr:colOff>0</xdr:colOff>
                    <xdr:row>22</xdr:row>
                    <xdr:rowOff>0</xdr:rowOff>
                  </to>
                </anchor>
              </controlPr>
            </control>
          </mc:Choice>
        </mc:AlternateContent>
        <mc:AlternateContent xmlns:mc="http://schemas.openxmlformats.org/markup-compatibility/2006">
          <mc:Choice Requires="x14">
            <control shapeId="12303" r:id="rId9" name="Group Box 15">
              <controlPr defaultSize="0" autoFill="0" autoPict="0">
                <anchor moveWithCells="1">
                  <from>
                    <xdr:col>0</xdr:col>
                    <xdr:colOff>0</xdr:colOff>
                    <xdr:row>20</xdr:row>
                    <xdr:rowOff>0</xdr:rowOff>
                  </from>
                  <to>
                    <xdr:col>2</xdr:col>
                    <xdr:colOff>1095375</xdr:colOff>
                    <xdr:row>23</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A3550A74-8A0D-48D0-9A40-89011103F828}">
            <xm:f>AND('2- Services'!$H$16=3,'2- Services'!$H$17=3)</xm:f>
            <x14:dxf>
              <fill>
                <patternFill patternType="lightDown">
                  <bgColor theme="0" tint="-0.14996795556505021"/>
                </patternFill>
              </fill>
            </x14:dxf>
          </x14:cfRule>
          <xm:sqref>A16:C16</xm:sqref>
        </x14:conditionalFormatting>
        <x14:conditionalFormatting xmlns:xm="http://schemas.microsoft.com/office/excel/2006/main">
          <x14:cfRule type="expression" priority="1" id="{2CEC785E-848E-4C82-8083-1D742386BC95}">
            <xm:f>AND('2- Services'!$H$18=3,'2- Services'!$H$19=3)</xm:f>
            <x14:dxf>
              <fill>
                <patternFill patternType="lightDown">
                  <bgColor theme="0" tint="-0.14996795556505021"/>
                </patternFill>
              </fill>
            </x14:dxf>
          </x14:cfRule>
          <xm:sqref>A17:C17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23</vt:i4>
      </vt:variant>
    </vt:vector>
  </HeadingPairs>
  <TitlesOfParts>
    <vt:vector size="48" baseType="lpstr">
      <vt:lpstr>Lists</vt:lpstr>
      <vt:lpstr>Title Page</vt:lpstr>
      <vt:lpstr>About this tool</vt:lpstr>
      <vt:lpstr>Introduction</vt:lpstr>
      <vt:lpstr>Instructions</vt:lpstr>
      <vt:lpstr>Background Information</vt:lpstr>
      <vt:lpstr>1- Counseling</vt:lpstr>
      <vt:lpstr>2- Services</vt:lpstr>
      <vt:lpstr>3-Staffing and Training</vt:lpstr>
      <vt:lpstr>4-Supervision</vt:lpstr>
      <vt:lpstr>5-Facility Infrastructure</vt:lpstr>
      <vt:lpstr>6-Referrals</vt:lpstr>
      <vt:lpstr>7-Drugs and Supplies</vt:lpstr>
      <vt:lpstr>Dashboard</vt:lpstr>
      <vt:lpstr>Counseling</vt:lpstr>
      <vt:lpstr>Services</vt:lpstr>
      <vt:lpstr>Staffing and Training</vt:lpstr>
      <vt:lpstr>Supervision</vt:lpstr>
      <vt:lpstr>Facility Infrastructure</vt:lpstr>
      <vt:lpstr>Referrals</vt:lpstr>
      <vt:lpstr>Drugs and Supplies</vt:lpstr>
      <vt:lpstr>Action Plan</vt:lpstr>
      <vt:lpstr>Resources</vt:lpstr>
      <vt:lpstr>Back Page</vt:lpstr>
      <vt:lpstr>1- Services (2)</vt:lpstr>
      <vt:lpstr>'1- Counseling'!Print_Area</vt:lpstr>
      <vt:lpstr>'2- Services'!Print_Area</vt:lpstr>
      <vt:lpstr>'3-Staffing and Training'!Print_Area</vt:lpstr>
      <vt:lpstr>'4-Supervision'!Print_Area</vt:lpstr>
      <vt:lpstr>'5-Facility Infrastructure'!Print_Area</vt:lpstr>
      <vt:lpstr>'6-Referrals'!Print_Area</vt:lpstr>
      <vt:lpstr>'7-Drugs and Supplies'!Print_Area</vt:lpstr>
      <vt:lpstr>'About this tool'!Print_Area</vt:lpstr>
      <vt:lpstr>'Action Plan'!Print_Area</vt:lpstr>
      <vt:lpstr>'Back Page'!Print_Area</vt:lpstr>
      <vt:lpstr>'Background Information'!Print_Area</vt:lpstr>
      <vt:lpstr>Counseling!Print_Area</vt:lpstr>
      <vt:lpstr>Dashboard!Print_Area</vt:lpstr>
      <vt:lpstr>'Drugs and Supplies'!Print_Area</vt:lpstr>
      <vt:lpstr>'Facility Infrastructure'!Print_Area</vt:lpstr>
      <vt:lpstr>Instructions!Print_Area</vt:lpstr>
      <vt:lpstr>Introduction!Print_Area</vt:lpstr>
      <vt:lpstr>Referrals!Print_Area</vt:lpstr>
      <vt:lpstr>Resources!Print_Area</vt:lpstr>
      <vt:lpstr>Services!Print_Area</vt:lpstr>
      <vt:lpstr>'Staffing and Training'!Print_Area</vt:lpstr>
      <vt:lpstr>Supervision!Print_Area</vt:lpstr>
      <vt:lpstr>'Title Page'!Print_Area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Kayla Stankevitz</dc:creator>
  <cp:lastModifiedBy>JSI</cp:lastModifiedBy>
  <cp:lastPrinted>2018-01-04T00:17:16Z</cp:lastPrinted>
  <dcterms:created xsi:type="dcterms:W3CDTF">2017-05-08T21:03:22Z</dcterms:created>
  <dcterms:modified xsi:type="dcterms:W3CDTF">2018-09-28T14:08:30Z</dcterms:modified>
</cp:coreProperties>
</file>